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60" yWindow="105" windowWidth="15315" windowHeight="12840"/>
  </bookViews>
  <sheets>
    <sheet name="Menu Utama" sheetId="7" r:id="rId1"/>
    <sheet name="Help" sheetId="12" r:id="rId2"/>
    <sheet name="Data Sekolah" sheetId="13" r:id="rId3"/>
    <sheet name="BIODATA" sheetId="11" r:id="rId4"/>
    <sheet name="KI1" sheetId="2" r:id="rId5"/>
    <sheet name="KI2" sheetId="3" r:id="rId6"/>
    <sheet name="CatatanKI1" sheetId="6" r:id="rId7"/>
    <sheet name="CatatanKI2" sheetId="4" r:id="rId8"/>
    <sheet name="REKAPKI1" sheetId="10" r:id="rId9"/>
    <sheet name="REKAPKI2" sheetId="9" r:id="rId10"/>
    <sheet name="Nilai KI1" sheetId="14" r:id="rId11"/>
    <sheet name="Nilai KI2" sheetId="15" r:id="rId12"/>
  </sheets>
  <definedNames>
    <definedName name="_xlnm.Print_Area" localSheetId="6">CatatanKI1!$C$3:$P$181</definedName>
    <definedName name="_xlnm.Print_Area" localSheetId="7">CatatanKI2!$C$3:$P$180</definedName>
    <definedName name="_xlnm.Print_Area" localSheetId="1">Help!$A$1:$E$72</definedName>
    <definedName name="_xlnm.Print_Area" localSheetId="10">'Nilai KI1'!$Q$5:$T$70</definedName>
    <definedName name="_xlnm.Print_Area" localSheetId="11">'Nilai KI2'!$Z$5:$AF$70</definedName>
    <definedName name="_xlnm.Print_Area" localSheetId="8">REKAPKI1!$B$3:$O$67</definedName>
    <definedName name="_xlnm.Print_Area" localSheetId="9">REKAPKI2!$B$3:$X$67</definedName>
    <definedName name="_xlnm.Print_Titles" localSheetId="6">CatatanKI1!$F:$F,CatatanKI1!$12:$13</definedName>
    <definedName name="_xlnm.Print_Titles" localSheetId="7">CatatanKI2!$F:$F,CatatanKI2!$12:$13</definedName>
    <definedName name="_xlnm.Print_Titles" localSheetId="10">'Nilai KI1'!$B:$C,'Nilai KI1'!$13:$61</definedName>
    <definedName name="_xlnm.Print_Titles" localSheetId="11">'Nilai KI2'!$B:$C,'Nilai KI2'!$13:$61</definedName>
    <definedName name="_xlnm.Print_Titles" localSheetId="8">REKAPKI1!$11:$13</definedName>
    <definedName name="_xlnm.Print_Titles" localSheetId="9">REKAPKI2!$11:$12</definedName>
  </definedNames>
  <calcPr calcId="125725" fullCalcOnLoad="1"/>
</workbook>
</file>

<file path=xl/calcChain.xml><?xml version="1.0" encoding="utf-8"?>
<calcChain xmlns="http://schemas.openxmlformats.org/spreadsheetml/2006/main">
  <c r="C10" i="15"/>
  <c r="C10" i="14"/>
  <c r="C7"/>
  <c r="F9" i="4"/>
  <c r="E8" i="9"/>
  <c r="E8" i="10"/>
  <c r="AD65" i="15"/>
  <c r="S65" i="14"/>
  <c r="Q61" i="9"/>
  <c r="M174" i="4"/>
  <c r="K61" i="10"/>
  <c r="F8" i="4"/>
  <c r="J15" i="6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J168"/>
  <c r="K168"/>
  <c r="J169"/>
  <c r="K169"/>
  <c r="J170"/>
  <c r="K170"/>
  <c r="J171"/>
  <c r="K171"/>
  <c r="F7"/>
  <c r="S70" i="14"/>
  <c r="S69"/>
  <c r="C11"/>
  <c r="C9"/>
  <c r="C8"/>
  <c r="C11" i="15"/>
  <c r="C9"/>
  <c r="C8"/>
  <c r="C7"/>
  <c r="E9" i="9"/>
  <c r="E7"/>
  <c r="E6"/>
  <c r="E5"/>
  <c r="E9" i="10"/>
  <c r="E7"/>
  <c r="E6"/>
  <c r="E5"/>
  <c r="F6" i="4"/>
  <c r="F5"/>
  <c r="F6" i="6"/>
  <c r="F5"/>
  <c r="C7" i="11"/>
  <c r="AD70" i="15"/>
  <c r="AD69"/>
  <c r="I179" i="6"/>
  <c r="I178"/>
  <c r="Q66" i="9"/>
  <c r="Q65"/>
  <c r="K65" i="10"/>
  <c r="K66"/>
  <c r="F14" i="4"/>
  <c r="F9" i="14"/>
  <c r="V15" i="15"/>
  <c r="AF16"/>
  <c r="S15"/>
  <c r="AE16" s="1"/>
  <c r="P15"/>
  <c r="AD16"/>
  <c r="M15"/>
  <c r="AC16" s="1"/>
  <c r="J15"/>
  <c r="AB16"/>
  <c r="G15"/>
  <c r="AA16"/>
  <c r="D15"/>
  <c r="Z16"/>
  <c r="M15" i="14"/>
  <c r="T15"/>
  <c r="J15"/>
  <c r="S15"/>
  <c r="G15"/>
  <c r="R15"/>
  <c r="D15"/>
  <c r="Q15"/>
  <c r="F9" i="15"/>
  <c r="C18" i="14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17"/>
  <c r="C18" i="15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17"/>
  <c r="H14"/>
  <c r="K14"/>
  <c r="N14"/>
  <c r="Q14"/>
  <c r="T14"/>
  <c r="W14"/>
  <c r="G14"/>
  <c r="J14"/>
  <c r="G14" i="14"/>
  <c r="J14"/>
  <c r="M14"/>
  <c r="J15" i="4"/>
  <c r="K15"/>
  <c r="N15"/>
  <c r="O15"/>
  <c r="J16"/>
  <c r="K16"/>
  <c r="N16"/>
  <c r="O16"/>
  <c r="J17"/>
  <c r="K17"/>
  <c r="N17"/>
  <c r="O17"/>
  <c r="J18"/>
  <c r="K18"/>
  <c r="N18"/>
  <c r="O18"/>
  <c r="J19"/>
  <c r="K19"/>
  <c r="N19"/>
  <c r="O19"/>
  <c r="J20"/>
  <c r="K20"/>
  <c r="N20"/>
  <c r="O20"/>
  <c r="J21"/>
  <c r="K21"/>
  <c r="N21"/>
  <c r="O21"/>
  <c r="J22"/>
  <c r="K22"/>
  <c r="N22"/>
  <c r="O22"/>
  <c r="J23"/>
  <c r="K23"/>
  <c r="N23"/>
  <c r="O23"/>
  <c r="J24"/>
  <c r="K24"/>
  <c r="N24"/>
  <c r="O24"/>
  <c r="J25"/>
  <c r="K25"/>
  <c r="N25"/>
  <c r="O25"/>
  <c r="J26"/>
  <c r="K26"/>
  <c r="N26"/>
  <c r="O26"/>
  <c r="J27"/>
  <c r="K27"/>
  <c r="N27"/>
  <c r="O27"/>
  <c r="J28"/>
  <c r="K28"/>
  <c r="N28"/>
  <c r="O28"/>
  <c r="J29"/>
  <c r="K29"/>
  <c r="N29"/>
  <c r="O29"/>
  <c r="J30"/>
  <c r="K30"/>
  <c r="N30"/>
  <c r="O30"/>
  <c r="J31"/>
  <c r="K31"/>
  <c r="N31"/>
  <c r="O31"/>
  <c r="J32"/>
  <c r="K32"/>
  <c r="N32"/>
  <c r="O32"/>
  <c r="J33"/>
  <c r="K33"/>
  <c r="N33"/>
  <c r="O33"/>
  <c r="J34"/>
  <c r="K34"/>
  <c r="N34"/>
  <c r="O34"/>
  <c r="J35"/>
  <c r="K35"/>
  <c r="N35"/>
  <c r="O35"/>
  <c r="J36"/>
  <c r="K36"/>
  <c r="N36"/>
  <c r="O36"/>
  <c r="J37"/>
  <c r="K37"/>
  <c r="N37"/>
  <c r="O37"/>
  <c r="J38"/>
  <c r="K38"/>
  <c r="N38"/>
  <c r="O38"/>
  <c r="J39"/>
  <c r="K39"/>
  <c r="N39"/>
  <c r="O39"/>
  <c r="J40"/>
  <c r="K40"/>
  <c r="N40"/>
  <c r="O40"/>
  <c r="J41"/>
  <c r="K41"/>
  <c r="N41"/>
  <c r="O41"/>
  <c r="J42"/>
  <c r="K42"/>
  <c r="N42"/>
  <c r="O42"/>
  <c r="J43"/>
  <c r="K43"/>
  <c r="N43"/>
  <c r="O43"/>
  <c r="J44"/>
  <c r="K44"/>
  <c r="N44"/>
  <c r="O44"/>
  <c r="J45"/>
  <c r="K45"/>
  <c r="N45"/>
  <c r="O45"/>
  <c r="J46"/>
  <c r="K46"/>
  <c r="N46"/>
  <c r="O46"/>
  <c r="J47"/>
  <c r="K47"/>
  <c r="N47"/>
  <c r="O47"/>
  <c r="J48"/>
  <c r="K48"/>
  <c r="N48"/>
  <c r="O48"/>
  <c r="J49"/>
  <c r="K49"/>
  <c r="N49"/>
  <c r="O49"/>
  <c r="J50"/>
  <c r="K50"/>
  <c r="N50"/>
  <c r="O50"/>
  <c r="J51"/>
  <c r="K51"/>
  <c r="N51"/>
  <c r="O51"/>
  <c r="J52"/>
  <c r="K52"/>
  <c r="N52"/>
  <c r="O52"/>
  <c r="J53"/>
  <c r="K53"/>
  <c r="N53"/>
  <c r="O53"/>
  <c r="J54"/>
  <c r="K54"/>
  <c r="N54"/>
  <c r="O54"/>
  <c r="J55"/>
  <c r="K55"/>
  <c r="N55"/>
  <c r="O55"/>
  <c r="J56"/>
  <c r="K56"/>
  <c r="N56"/>
  <c r="O56"/>
  <c r="J57"/>
  <c r="K57"/>
  <c r="N57"/>
  <c r="O57"/>
  <c r="J58"/>
  <c r="K58"/>
  <c r="N58"/>
  <c r="O58"/>
  <c r="J59"/>
  <c r="K59"/>
  <c r="N59"/>
  <c r="O59"/>
  <c r="J60"/>
  <c r="K60"/>
  <c r="N60"/>
  <c r="O60"/>
  <c r="J61"/>
  <c r="K61"/>
  <c r="N61"/>
  <c r="O61"/>
  <c r="J62"/>
  <c r="K62"/>
  <c r="N62"/>
  <c r="O62"/>
  <c r="J63"/>
  <c r="K63"/>
  <c r="N63"/>
  <c r="O63"/>
  <c r="J64"/>
  <c r="K64"/>
  <c r="N64"/>
  <c r="O64"/>
  <c r="J65"/>
  <c r="K65"/>
  <c r="N65"/>
  <c r="O65"/>
  <c r="J66"/>
  <c r="K66"/>
  <c r="N66"/>
  <c r="O66"/>
  <c r="J67"/>
  <c r="K67"/>
  <c r="N67"/>
  <c r="O67"/>
  <c r="J68"/>
  <c r="K68"/>
  <c r="N68"/>
  <c r="O68"/>
  <c r="J69"/>
  <c r="K69"/>
  <c r="N69"/>
  <c r="O69"/>
  <c r="J70"/>
  <c r="K70"/>
  <c r="N70"/>
  <c r="O70"/>
  <c r="J71"/>
  <c r="K71"/>
  <c r="N71"/>
  <c r="O71"/>
  <c r="J72"/>
  <c r="K72"/>
  <c r="N72"/>
  <c r="O72"/>
  <c r="J73"/>
  <c r="K73"/>
  <c r="N73"/>
  <c r="O73"/>
  <c r="J74"/>
  <c r="K74"/>
  <c r="N74"/>
  <c r="O74"/>
  <c r="J75"/>
  <c r="K75"/>
  <c r="N75"/>
  <c r="O75"/>
  <c r="J76"/>
  <c r="K76"/>
  <c r="N76"/>
  <c r="O76"/>
  <c r="J77"/>
  <c r="K77"/>
  <c r="N77"/>
  <c r="O77"/>
  <c r="J78"/>
  <c r="K78"/>
  <c r="N78"/>
  <c r="O78"/>
  <c r="J79"/>
  <c r="K79"/>
  <c r="N79"/>
  <c r="O79"/>
  <c r="J80"/>
  <c r="K80"/>
  <c r="N80"/>
  <c r="O80"/>
  <c r="J81"/>
  <c r="K81"/>
  <c r="N81"/>
  <c r="O81"/>
  <c r="J82"/>
  <c r="K82"/>
  <c r="N82"/>
  <c r="O82"/>
  <c r="J83"/>
  <c r="K83"/>
  <c r="N83"/>
  <c r="O83"/>
  <c r="J84"/>
  <c r="K84"/>
  <c r="N84"/>
  <c r="O84"/>
  <c r="J85"/>
  <c r="K85"/>
  <c r="N85"/>
  <c r="O85"/>
  <c r="J86"/>
  <c r="K86"/>
  <c r="N86"/>
  <c r="O86"/>
  <c r="J87"/>
  <c r="K87"/>
  <c r="N87"/>
  <c r="O87"/>
  <c r="J88"/>
  <c r="K88"/>
  <c r="N88"/>
  <c r="O88"/>
  <c r="J89"/>
  <c r="K89"/>
  <c r="N89"/>
  <c r="O89"/>
  <c r="J90"/>
  <c r="K90"/>
  <c r="N90"/>
  <c r="O90"/>
  <c r="J91"/>
  <c r="K91"/>
  <c r="N91"/>
  <c r="O91"/>
  <c r="J92"/>
  <c r="K92"/>
  <c r="N92"/>
  <c r="O92"/>
  <c r="J93"/>
  <c r="K93"/>
  <c r="N93"/>
  <c r="O93"/>
  <c r="J94"/>
  <c r="K94"/>
  <c r="N94"/>
  <c r="O94"/>
  <c r="J95"/>
  <c r="K95"/>
  <c r="N95"/>
  <c r="O95"/>
  <c r="J96"/>
  <c r="K96"/>
  <c r="N96"/>
  <c r="O96"/>
  <c r="J97"/>
  <c r="K97"/>
  <c r="N97"/>
  <c r="O97"/>
  <c r="J98"/>
  <c r="K98"/>
  <c r="N98"/>
  <c r="O98"/>
  <c r="J99"/>
  <c r="K99"/>
  <c r="N99"/>
  <c r="O99"/>
  <c r="J100"/>
  <c r="K100"/>
  <c r="N100"/>
  <c r="O100"/>
  <c r="J101"/>
  <c r="K101"/>
  <c r="N101"/>
  <c r="O101"/>
  <c r="J102"/>
  <c r="K102"/>
  <c r="N102"/>
  <c r="O102"/>
  <c r="J103"/>
  <c r="K103"/>
  <c r="N103"/>
  <c r="O103"/>
  <c r="J104"/>
  <c r="K104"/>
  <c r="N104"/>
  <c r="O104"/>
  <c r="J105"/>
  <c r="K105"/>
  <c r="N105"/>
  <c r="O105"/>
  <c r="J106"/>
  <c r="K106"/>
  <c r="N106"/>
  <c r="O106"/>
  <c r="J107"/>
  <c r="K107"/>
  <c r="N107"/>
  <c r="O107"/>
  <c r="J108"/>
  <c r="K108"/>
  <c r="N108"/>
  <c r="O108"/>
  <c r="J109"/>
  <c r="K109"/>
  <c r="N109"/>
  <c r="O109"/>
  <c r="J110"/>
  <c r="K110"/>
  <c r="N110"/>
  <c r="O110"/>
  <c r="J111"/>
  <c r="K111"/>
  <c r="N111"/>
  <c r="O111"/>
  <c r="J112"/>
  <c r="K112"/>
  <c r="N112"/>
  <c r="O112"/>
  <c r="J113"/>
  <c r="K113"/>
  <c r="N113"/>
  <c r="O113"/>
  <c r="J114"/>
  <c r="K114"/>
  <c r="N114"/>
  <c r="O114"/>
  <c r="J115"/>
  <c r="K115"/>
  <c r="N115"/>
  <c r="O115"/>
  <c r="J116"/>
  <c r="K116"/>
  <c r="N116"/>
  <c r="O116"/>
  <c r="J117"/>
  <c r="K117"/>
  <c r="N117"/>
  <c r="O117"/>
  <c r="J118"/>
  <c r="K118"/>
  <c r="N118"/>
  <c r="O118"/>
  <c r="J119"/>
  <c r="K119"/>
  <c r="N119"/>
  <c r="O119"/>
  <c r="J120"/>
  <c r="K120"/>
  <c r="N120"/>
  <c r="O120"/>
  <c r="J121"/>
  <c r="K121"/>
  <c r="N121"/>
  <c r="O121"/>
  <c r="J122"/>
  <c r="K122"/>
  <c r="N122"/>
  <c r="O122"/>
  <c r="J123"/>
  <c r="K123"/>
  <c r="N123"/>
  <c r="O123"/>
  <c r="J124"/>
  <c r="K124"/>
  <c r="N124"/>
  <c r="O124"/>
  <c r="J125"/>
  <c r="K125"/>
  <c r="N125"/>
  <c r="O125"/>
  <c r="J126"/>
  <c r="K126"/>
  <c r="N126"/>
  <c r="O126"/>
  <c r="J127"/>
  <c r="K127"/>
  <c r="N127"/>
  <c r="O127"/>
  <c r="J128"/>
  <c r="K128"/>
  <c r="N128"/>
  <c r="O128"/>
  <c r="J129"/>
  <c r="K129"/>
  <c r="N129"/>
  <c r="O129"/>
  <c r="J130"/>
  <c r="K130"/>
  <c r="N130"/>
  <c r="O130"/>
  <c r="J131"/>
  <c r="K131"/>
  <c r="N131"/>
  <c r="O131"/>
  <c r="J132"/>
  <c r="K132"/>
  <c r="N132"/>
  <c r="O132"/>
  <c r="J133"/>
  <c r="K133"/>
  <c r="N133"/>
  <c r="O133"/>
  <c r="J134"/>
  <c r="K134"/>
  <c r="N134"/>
  <c r="O134"/>
  <c r="J135"/>
  <c r="K135"/>
  <c r="N135"/>
  <c r="O135"/>
  <c r="J136"/>
  <c r="K136"/>
  <c r="N136"/>
  <c r="O136"/>
  <c r="J137"/>
  <c r="K137"/>
  <c r="N137"/>
  <c r="O137"/>
  <c r="J138"/>
  <c r="K138"/>
  <c r="N138"/>
  <c r="O138"/>
  <c r="J139"/>
  <c r="K139"/>
  <c r="N139"/>
  <c r="O139"/>
  <c r="J140"/>
  <c r="K140"/>
  <c r="N140"/>
  <c r="O140"/>
  <c r="J141"/>
  <c r="K141"/>
  <c r="N141"/>
  <c r="O141"/>
  <c r="J142"/>
  <c r="K142"/>
  <c r="N142"/>
  <c r="O142"/>
  <c r="J143"/>
  <c r="K143"/>
  <c r="N143"/>
  <c r="O143"/>
  <c r="J144"/>
  <c r="K144"/>
  <c r="N144"/>
  <c r="O144"/>
  <c r="J145"/>
  <c r="K145"/>
  <c r="N145"/>
  <c r="O145"/>
  <c r="J146"/>
  <c r="K146"/>
  <c r="N146"/>
  <c r="O146"/>
  <c r="J147"/>
  <c r="K147"/>
  <c r="N147"/>
  <c r="O147"/>
  <c r="J148"/>
  <c r="K148"/>
  <c r="N148"/>
  <c r="O148"/>
  <c r="J149"/>
  <c r="K149"/>
  <c r="N149"/>
  <c r="O149"/>
  <c r="J150"/>
  <c r="K150"/>
  <c r="N150"/>
  <c r="O150"/>
  <c r="J151"/>
  <c r="K151"/>
  <c r="N151"/>
  <c r="O151"/>
  <c r="J152"/>
  <c r="K152"/>
  <c r="N152"/>
  <c r="O152"/>
  <c r="J153"/>
  <c r="K153"/>
  <c r="N153"/>
  <c r="O153"/>
  <c r="J154"/>
  <c r="K154"/>
  <c r="N154"/>
  <c r="O154"/>
  <c r="J155"/>
  <c r="K155"/>
  <c r="N155"/>
  <c r="O155"/>
  <c r="J156"/>
  <c r="K156"/>
  <c r="N156"/>
  <c r="O156"/>
  <c r="J157"/>
  <c r="K157"/>
  <c r="N157"/>
  <c r="O157"/>
  <c r="J158"/>
  <c r="K158"/>
  <c r="N158"/>
  <c r="O158"/>
  <c r="J159"/>
  <c r="K159"/>
  <c r="N159"/>
  <c r="O159"/>
  <c r="J160"/>
  <c r="K160"/>
  <c r="N160"/>
  <c r="O160"/>
  <c r="J161"/>
  <c r="K161"/>
  <c r="N161"/>
  <c r="O161"/>
  <c r="J162"/>
  <c r="K162"/>
  <c r="N162"/>
  <c r="O162"/>
  <c r="J163"/>
  <c r="K163"/>
  <c r="N163"/>
  <c r="O163"/>
  <c r="J164"/>
  <c r="K164"/>
  <c r="N164"/>
  <c r="O164"/>
  <c r="J165"/>
  <c r="K165"/>
  <c r="N165"/>
  <c r="O165"/>
  <c r="J166"/>
  <c r="K166"/>
  <c r="N166"/>
  <c r="O166"/>
  <c r="J167"/>
  <c r="K167"/>
  <c r="N167"/>
  <c r="O167"/>
  <c r="J168"/>
  <c r="K168"/>
  <c r="N168"/>
  <c r="O168"/>
  <c r="J169"/>
  <c r="K169"/>
  <c r="N169"/>
  <c r="O169"/>
  <c r="J170"/>
  <c r="K170"/>
  <c r="N170"/>
  <c r="O170"/>
  <c r="J171"/>
  <c r="K171"/>
  <c r="N171"/>
  <c r="O171"/>
  <c r="C9" i="11"/>
  <c r="C8"/>
  <c r="A7"/>
  <c r="F7" i="4"/>
  <c r="F10"/>
  <c r="F10" i="6"/>
  <c r="F8"/>
  <c r="H14"/>
  <c r="M13" i="4"/>
  <c r="I13"/>
  <c r="M13" i="6"/>
  <c r="I13"/>
  <c r="M178" i="4"/>
  <c r="M179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4"/>
  <c r="F15" i="6"/>
  <c r="H15"/>
  <c r="F16"/>
  <c r="H16"/>
  <c r="F17"/>
  <c r="H17"/>
  <c r="F18"/>
  <c r="H18"/>
  <c r="F19"/>
  <c r="H19"/>
  <c r="F20"/>
  <c r="H20"/>
  <c r="F21"/>
  <c r="H21"/>
  <c r="F22"/>
  <c r="H22"/>
  <c r="F23"/>
  <c r="H23"/>
  <c r="F24"/>
  <c r="H24"/>
  <c r="F25"/>
  <c r="H25"/>
  <c r="F26"/>
  <c r="H26"/>
  <c r="F27"/>
  <c r="H27"/>
  <c r="F28"/>
  <c r="H28"/>
  <c r="F29"/>
  <c r="H29"/>
  <c r="F30"/>
  <c r="H30"/>
  <c r="F31"/>
  <c r="H31"/>
  <c r="F32"/>
  <c r="H32"/>
  <c r="F33"/>
  <c r="H33"/>
  <c r="F34"/>
  <c r="H34"/>
  <c r="F35"/>
  <c r="H35"/>
  <c r="F36"/>
  <c r="H36"/>
  <c r="F37"/>
  <c r="H37"/>
  <c r="F38"/>
  <c r="H38"/>
  <c r="F39"/>
  <c r="H39"/>
  <c r="F40"/>
  <c r="H40"/>
  <c r="F41"/>
  <c r="H41"/>
  <c r="F42"/>
  <c r="H42"/>
  <c r="F43"/>
  <c r="H43"/>
  <c r="F44"/>
  <c r="H44"/>
  <c r="F45"/>
  <c r="H45"/>
  <c r="F46"/>
  <c r="H46"/>
  <c r="F47"/>
  <c r="H47"/>
  <c r="F48"/>
  <c r="H48"/>
  <c r="F49"/>
  <c r="H49"/>
  <c r="F50"/>
  <c r="H50"/>
  <c r="F51"/>
  <c r="H51"/>
  <c r="F52"/>
  <c r="H52"/>
  <c r="F53"/>
  <c r="H53"/>
  <c r="F54"/>
  <c r="H54"/>
  <c r="F55"/>
  <c r="H55"/>
  <c r="F56"/>
  <c r="H56"/>
  <c r="F57"/>
  <c r="H57"/>
  <c r="F58"/>
  <c r="H58"/>
  <c r="F59"/>
  <c r="H59"/>
  <c r="F60"/>
  <c r="H60"/>
  <c r="F61"/>
  <c r="H61"/>
  <c r="F62"/>
  <c r="H62"/>
  <c r="F63"/>
  <c r="H63"/>
  <c r="F64"/>
  <c r="H64"/>
  <c r="F65"/>
  <c r="H65"/>
  <c r="F66"/>
  <c r="H66"/>
  <c r="F67"/>
  <c r="H67"/>
  <c r="F68"/>
  <c r="H68"/>
  <c r="F69"/>
  <c r="H69"/>
  <c r="F70"/>
  <c r="H70"/>
  <c r="F71"/>
  <c r="H71"/>
  <c r="F72"/>
  <c r="H72"/>
  <c r="F73"/>
  <c r="H73"/>
  <c r="F74"/>
  <c r="H74"/>
  <c r="F75"/>
  <c r="H75"/>
  <c r="F76"/>
  <c r="H76"/>
  <c r="F77"/>
  <c r="H77"/>
  <c r="F78"/>
  <c r="H78"/>
  <c r="F79"/>
  <c r="H79"/>
  <c r="F80"/>
  <c r="H80"/>
  <c r="F81"/>
  <c r="H81"/>
  <c r="F82"/>
  <c r="H82"/>
  <c r="F83"/>
  <c r="H83"/>
  <c r="F84"/>
  <c r="H84"/>
  <c r="F85"/>
  <c r="H85"/>
  <c r="F86"/>
  <c r="H86"/>
  <c r="F87"/>
  <c r="H87"/>
  <c r="F88"/>
  <c r="H88"/>
  <c r="F89"/>
  <c r="H89"/>
  <c r="F90"/>
  <c r="H90"/>
  <c r="F91"/>
  <c r="H91"/>
  <c r="F92"/>
  <c r="H92"/>
  <c r="F93"/>
  <c r="H93"/>
  <c r="F94"/>
  <c r="H94"/>
  <c r="F95"/>
  <c r="H95"/>
  <c r="F96"/>
  <c r="H96"/>
  <c r="F97"/>
  <c r="H97"/>
  <c r="F98"/>
  <c r="H98"/>
  <c r="F99"/>
  <c r="H99"/>
  <c r="F100"/>
  <c r="H100"/>
  <c r="F101"/>
  <c r="H101"/>
  <c r="F102"/>
  <c r="H102"/>
  <c r="F103"/>
  <c r="H103"/>
  <c r="F104"/>
  <c r="H104"/>
  <c r="F105"/>
  <c r="H105"/>
  <c r="F106"/>
  <c r="H106"/>
  <c r="F107"/>
  <c r="H107"/>
  <c r="F108"/>
  <c r="H108"/>
  <c r="F109"/>
  <c r="H109"/>
  <c r="F110"/>
  <c r="H110"/>
  <c r="F111"/>
  <c r="H111"/>
  <c r="F112"/>
  <c r="H112"/>
  <c r="F113"/>
  <c r="H113"/>
  <c r="F114"/>
  <c r="H114"/>
  <c r="F115"/>
  <c r="H115"/>
  <c r="F116"/>
  <c r="H116"/>
  <c r="F117"/>
  <c r="H117"/>
  <c r="F118"/>
  <c r="H118"/>
  <c r="F119"/>
  <c r="H119"/>
  <c r="F120"/>
  <c r="H120"/>
  <c r="F121"/>
  <c r="H121"/>
  <c r="F122"/>
  <c r="H122"/>
  <c r="F123"/>
  <c r="H123"/>
  <c r="F124"/>
  <c r="H124"/>
  <c r="F125"/>
  <c r="H125"/>
  <c r="F126"/>
  <c r="H126"/>
  <c r="F127"/>
  <c r="H127"/>
  <c r="F128"/>
  <c r="H128"/>
  <c r="F129"/>
  <c r="H129"/>
  <c r="F130"/>
  <c r="H130"/>
  <c r="F131"/>
  <c r="H131"/>
  <c r="F132"/>
  <c r="H132"/>
  <c r="F133"/>
  <c r="H133"/>
  <c r="F134"/>
  <c r="H134"/>
  <c r="F135"/>
  <c r="H135"/>
  <c r="F136"/>
  <c r="H136"/>
  <c r="F137"/>
  <c r="H137"/>
  <c r="F138"/>
  <c r="H138"/>
  <c r="F139"/>
  <c r="H139"/>
  <c r="F140"/>
  <c r="H140"/>
  <c r="F141"/>
  <c r="H141"/>
  <c r="F142"/>
  <c r="H142"/>
  <c r="F143"/>
  <c r="H143"/>
  <c r="F144"/>
  <c r="H144"/>
  <c r="F145"/>
  <c r="H145"/>
  <c r="F146"/>
  <c r="H146"/>
  <c r="F147"/>
  <c r="H147"/>
  <c r="F148"/>
  <c r="H148"/>
  <c r="F149"/>
  <c r="H149"/>
  <c r="F150"/>
  <c r="H150"/>
  <c r="F151"/>
  <c r="H151"/>
  <c r="F152"/>
  <c r="H152"/>
  <c r="F153"/>
  <c r="H153"/>
  <c r="F154"/>
  <c r="H154"/>
  <c r="F155"/>
  <c r="H155"/>
  <c r="F156"/>
  <c r="H156"/>
  <c r="F157"/>
  <c r="H157"/>
  <c r="F158"/>
  <c r="H158"/>
  <c r="F159"/>
  <c r="H159"/>
  <c r="F160"/>
  <c r="H160"/>
  <c r="F161"/>
  <c r="H161"/>
  <c r="F162"/>
  <c r="H162"/>
  <c r="F163"/>
  <c r="H163"/>
  <c r="F164"/>
  <c r="H164"/>
  <c r="F165"/>
  <c r="H165"/>
  <c r="F166"/>
  <c r="H166"/>
  <c r="F167"/>
  <c r="H167"/>
  <c r="F168"/>
  <c r="H168"/>
  <c r="F169"/>
  <c r="H169"/>
  <c r="F170"/>
  <c r="H170"/>
  <c r="F171"/>
  <c r="H171"/>
  <c r="J14"/>
  <c r="K14"/>
  <c r="F14"/>
  <c r="AQ25" i="4"/>
  <c r="AP25"/>
  <c r="AO25"/>
  <c r="AN25"/>
  <c r="AM25"/>
  <c r="AL26"/>
  <c r="AL25"/>
  <c r="AK25"/>
  <c r="AQ7"/>
  <c r="AP7"/>
  <c r="AO7"/>
  <c r="AN7"/>
  <c r="AM7"/>
  <c r="AL7"/>
  <c r="AK7"/>
  <c r="AQ27"/>
  <c r="AQ28"/>
  <c r="AQ29"/>
  <c r="AQ30"/>
  <c r="AQ26"/>
  <c r="AQ12"/>
  <c r="AP27"/>
  <c r="AP28"/>
  <c r="AP29"/>
  <c r="AP30"/>
  <c r="AP31"/>
  <c r="AP32"/>
  <c r="AP33"/>
  <c r="AP34"/>
  <c r="AP35"/>
  <c r="AP26"/>
  <c r="AP12"/>
  <c r="AO27"/>
  <c r="AO28"/>
  <c r="AO29"/>
  <c r="AO30"/>
  <c r="AO31"/>
  <c r="AO32"/>
  <c r="AO33"/>
  <c r="AO34"/>
  <c r="AO26"/>
  <c r="AO12"/>
  <c r="AN27"/>
  <c r="AN28"/>
  <c r="AN29"/>
  <c r="AN30"/>
  <c r="AN31"/>
  <c r="AN32"/>
  <c r="AN33"/>
  <c r="AN34"/>
  <c r="AN26"/>
  <c r="AN12"/>
  <c r="AM27"/>
  <c r="AM28"/>
  <c r="AM29"/>
  <c r="AM30"/>
  <c r="AM31"/>
  <c r="AM32"/>
  <c r="AM33"/>
  <c r="AM34"/>
  <c r="AM35"/>
  <c r="AM36"/>
  <c r="AM26"/>
  <c r="AM12"/>
  <c r="AL27"/>
  <c r="AL28"/>
  <c r="AL29"/>
  <c r="AL30"/>
  <c r="AL31"/>
  <c r="AL32"/>
  <c r="AL33"/>
  <c r="AL34"/>
  <c r="AL35"/>
  <c r="AL36"/>
  <c r="AL37"/>
  <c r="AL38"/>
  <c r="AL12"/>
  <c r="AK27"/>
  <c r="AK28"/>
  <c r="AK29"/>
  <c r="AK30"/>
  <c r="AK31"/>
  <c r="AK32"/>
  <c r="AK33"/>
  <c r="AK34"/>
  <c r="AK35"/>
  <c r="AK36"/>
  <c r="AK26"/>
  <c r="AK12"/>
  <c r="AK22"/>
  <c r="AQ13"/>
  <c r="AQ14"/>
  <c r="AQ15"/>
  <c r="AQ16"/>
  <c r="AP13"/>
  <c r="AP14"/>
  <c r="AP15"/>
  <c r="AP16"/>
  <c r="AP17"/>
  <c r="AP18"/>
  <c r="AP19"/>
  <c r="AP20"/>
  <c r="AP21"/>
  <c r="AO13"/>
  <c r="AO14"/>
  <c r="AO15"/>
  <c r="AO16"/>
  <c r="AO17"/>
  <c r="AO18"/>
  <c r="AO19"/>
  <c r="AO20"/>
  <c r="AN13"/>
  <c r="AN14"/>
  <c r="AN15"/>
  <c r="AN16"/>
  <c r="AN17"/>
  <c r="AN18"/>
  <c r="AN19"/>
  <c r="AN20"/>
  <c r="AM13"/>
  <c r="AM14"/>
  <c r="AM15"/>
  <c r="AM16"/>
  <c r="AM17"/>
  <c r="AM18"/>
  <c r="AM19"/>
  <c r="AM20"/>
  <c r="AM21"/>
  <c r="AM22"/>
  <c r="AL13"/>
  <c r="AL14"/>
  <c r="AL15"/>
  <c r="AL16"/>
  <c r="AL17"/>
  <c r="AL18"/>
  <c r="AL19"/>
  <c r="AL20"/>
  <c r="AL21"/>
  <c r="AL22"/>
  <c r="AL23"/>
  <c r="AL24"/>
  <c r="AK13"/>
  <c r="AK14"/>
  <c r="AK15"/>
  <c r="AK16"/>
  <c r="AK17"/>
  <c r="AK18"/>
  <c r="AK19"/>
  <c r="AK20"/>
  <c r="AK21"/>
  <c r="AF14" i="6"/>
  <c r="AI26"/>
  <c r="AI27"/>
  <c r="AI28"/>
  <c r="AI29"/>
  <c r="AI30"/>
  <c r="AI31"/>
  <c r="AI25"/>
  <c r="AH26"/>
  <c r="AH27"/>
  <c r="AH28"/>
  <c r="AH29"/>
  <c r="AH25"/>
  <c r="AG26"/>
  <c r="AG27"/>
  <c r="AG28"/>
  <c r="AG29"/>
  <c r="AG30"/>
  <c r="AG31"/>
  <c r="AG32"/>
  <c r="AG33"/>
  <c r="AG34"/>
  <c r="AG35"/>
  <c r="AG25"/>
  <c r="AF26"/>
  <c r="AF27"/>
  <c r="AF28"/>
  <c r="AF29"/>
  <c r="AF30"/>
  <c r="AF31"/>
  <c r="AF25"/>
  <c r="AH13"/>
  <c r="AH14"/>
  <c r="AH15"/>
  <c r="AH16"/>
  <c r="AH17"/>
  <c r="AG14"/>
  <c r="AF15"/>
  <c r="AF16"/>
  <c r="AF17"/>
  <c r="AF18"/>
  <c r="AF19"/>
  <c r="AF13"/>
  <c r="AI19"/>
  <c r="AI18"/>
  <c r="AI14"/>
  <c r="AI15"/>
  <c r="AI16"/>
  <c r="AI17"/>
  <c r="AI13"/>
  <c r="AG23"/>
  <c r="AG22"/>
  <c r="AG20"/>
  <c r="AG21"/>
  <c r="AG15"/>
  <c r="AG16"/>
  <c r="AG17"/>
  <c r="AG18"/>
  <c r="AG19"/>
  <c r="AG13"/>
  <c r="C14" i="10"/>
  <c r="C15" i="9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14"/>
  <c r="C15" i="10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S14" i="4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J14"/>
  <c r="V14"/>
  <c r="G14" i="9"/>
  <c r="I14" s="1"/>
  <c r="G17" i="15" s="1"/>
  <c r="H17" s="1"/>
  <c r="I17" s="1"/>
  <c r="AA17" s="1"/>
  <c r="K14" i="4"/>
  <c r="O14"/>
  <c r="AA17"/>
  <c r="N17" i="9"/>
  <c r="N14" i="4"/>
  <c r="N15" i="6"/>
  <c r="O15"/>
  <c r="N16"/>
  <c r="O16"/>
  <c r="N17"/>
  <c r="O17"/>
  <c r="N18"/>
  <c r="O18"/>
  <c r="N19"/>
  <c r="O19"/>
  <c r="N20"/>
  <c r="O20"/>
  <c r="N21"/>
  <c r="O21"/>
  <c r="N22"/>
  <c r="O22"/>
  <c r="N23"/>
  <c r="O23"/>
  <c r="N24"/>
  <c r="O24"/>
  <c r="N25"/>
  <c r="O25"/>
  <c r="N26"/>
  <c r="O26"/>
  <c r="N27"/>
  <c r="O27"/>
  <c r="N28"/>
  <c r="O28"/>
  <c r="N29"/>
  <c r="O29"/>
  <c r="N30"/>
  <c r="O30"/>
  <c r="N31"/>
  <c r="O31"/>
  <c r="N32"/>
  <c r="O32"/>
  <c r="N33"/>
  <c r="O33"/>
  <c r="N34"/>
  <c r="O34"/>
  <c r="N35"/>
  <c r="O35"/>
  <c r="N36"/>
  <c r="O36"/>
  <c r="N37"/>
  <c r="O37"/>
  <c r="N38"/>
  <c r="O38"/>
  <c r="N39"/>
  <c r="O39"/>
  <c r="N40"/>
  <c r="O40"/>
  <c r="N41"/>
  <c r="O41"/>
  <c r="N42"/>
  <c r="O42"/>
  <c r="N43"/>
  <c r="O43"/>
  <c r="N44"/>
  <c r="O44"/>
  <c r="N45"/>
  <c r="O45"/>
  <c r="N46"/>
  <c r="O46"/>
  <c r="N47"/>
  <c r="O47"/>
  <c r="N48"/>
  <c r="O48"/>
  <c r="N49"/>
  <c r="O49"/>
  <c r="N50"/>
  <c r="O50"/>
  <c r="N51"/>
  <c r="O51"/>
  <c r="N52"/>
  <c r="O52"/>
  <c r="N53"/>
  <c r="O53"/>
  <c r="N54"/>
  <c r="O54"/>
  <c r="N55"/>
  <c r="O55"/>
  <c r="N56"/>
  <c r="O56"/>
  <c r="N57"/>
  <c r="O57"/>
  <c r="N58"/>
  <c r="O58"/>
  <c r="N59"/>
  <c r="O59"/>
  <c r="N60"/>
  <c r="O60"/>
  <c r="N61"/>
  <c r="O61"/>
  <c r="N62"/>
  <c r="O62"/>
  <c r="N63"/>
  <c r="O63"/>
  <c r="N64"/>
  <c r="O64"/>
  <c r="N65"/>
  <c r="O65"/>
  <c r="N66"/>
  <c r="O66"/>
  <c r="N67"/>
  <c r="O67"/>
  <c r="N68"/>
  <c r="O68"/>
  <c r="N69"/>
  <c r="O69"/>
  <c r="N70"/>
  <c r="O70"/>
  <c r="N71"/>
  <c r="O71"/>
  <c r="N72"/>
  <c r="O72"/>
  <c r="N73"/>
  <c r="O73"/>
  <c r="N74"/>
  <c r="O74"/>
  <c r="N75"/>
  <c r="O75"/>
  <c r="N76"/>
  <c r="O76"/>
  <c r="N77"/>
  <c r="O77"/>
  <c r="N78"/>
  <c r="O78"/>
  <c r="N79"/>
  <c r="O79"/>
  <c r="Y34"/>
  <c r="H34" i="10"/>
  <c r="N80" i="6"/>
  <c r="O80"/>
  <c r="N81"/>
  <c r="O81"/>
  <c r="N82"/>
  <c r="O82"/>
  <c r="N83"/>
  <c r="O83"/>
  <c r="N84"/>
  <c r="O84"/>
  <c r="N85"/>
  <c r="O85"/>
  <c r="N86"/>
  <c r="O86"/>
  <c r="N87"/>
  <c r="O87"/>
  <c r="N88"/>
  <c r="O88"/>
  <c r="N89"/>
  <c r="O89"/>
  <c r="N90"/>
  <c r="O90"/>
  <c r="N91"/>
  <c r="O91"/>
  <c r="N92"/>
  <c r="O92"/>
  <c r="N93"/>
  <c r="O93"/>
  <c r="N94"/>
  <c r="O94"/>
  <c r="N95"/>
  <c r="O95"/>
  <c r="N96"/>
  <c r="O96"/>
  <c r="N97"/>
  <c r="O97"/>
  <c r="N98"/>
  <c r="O98"/>
  <c r="N99"/>
  <c r="O99"/>
  <c r="N100"/>
  <c r="O100"/>
  <c r="N101"/>
  <c r="O101"/>
  <c r="W18"/>
  <c r="E18" i="10"/>
  <c r="N102" i="6"/>
  <c r="O102"/>
  <c r="N103"/>
  <c r="O103"/>
  <c r="N104"/>
  <c r="O104"/>
  <c r="N105"/>
  <c r="O105"/>
  <c r="N106"/>
  <c r="O106"/>
  <c r="N107"/>
  <c r="O107"/>
  <c r="N108"/>
  <c r="O108"/>
  <c r="N109"/>
  <c r="O109"/>
  <c r="N110"/>
  <c r="O110"/>
  <c r="N111"/>
  <c r="O111"/>
  <c r="N112"/>
  <c r="O112"/>
  <c r="N113"/>
  <c r="O113"/>
  <c r="N114"/>
  <c r="O114"/>
  <c r="N115"/>
  <c r="O115"/>
  <c r="N116"/>
  <c r="O116"/>
  <c r="N117"/>
  <c r="O117"/>
  <c r="N118"/>
  <c r="O118"/>
  <c r="N119"/>
  <c r="O119"/>
  <c r="N120"/>
  <c r="O120"/>
  <c r="N121"/>
  <c r="O121"/>
  <c r="N122"/>
  <c r="O122"/>
  <c r="N123"/>
  <c r="O123"/>
  <c r="N124"/>
  <c r="O124"/>
  <c r="N125"/>
  <c r="O125"/>
  <c r="N126"/>
  <c r="O126"/>
  <c r="N127"/>
  <c r="O127"/>
  <c r="N128"/>
  <c r="O128"/>
  <c r="N129"/>
  <c r="O129"/>
  <c r="N130"/>
  <c r="O130"/>
  <c r="N131"/>
  <c r="O131"/>
  <c r="N132"/>
  <c r="O132"/>
  <c r="N133"/>
  <c r="O133"/>
  <c r="N134"/>
  <c r="O134"/>
  <c r="N135"/>
  <c r="O135"/>
  <c r="Y31"/>
  <c r="H31" i="10"/>
  <c r="N136" i="6"/>
  <c r="O136"/>
  <c r="N137"/>
  <c r="O137"/>
  <c r="N138"/>
  <c r="O138"/>
  <c r="N139"/>
  <c r="O139"/>
  <c r="N140"/>
  <c r="O140"/>
  <c r="N141"/>
  <c r="O141"/>
  <c r="N142"/>
  <c r="O142"/>
  <c r="N143"/>
  <c r="O143"/>
  <c r="N144"/>
  <c r="O144"/>
  <c r="N145"/>
  <c r="O145"/>
  <c r="N146"/>
  <c r="O146"/>
  <c r="N147"/>
  <c r="O147"/>
  <c r="N148"/>
  <c r="O148"/>
  <c r="N149"/>
  <c r="O149"/>
  <c r="N150"/>
  <c r="O150"/>
  <c r="N151"/>
  <c r="O151"/>
  <c r="N152"/>
  <c r="O152"/>
  <c r="N153"/>
  <c r="O153"/>
  <c r="N154"/>
  <c r="O154"/>
  <c r="N155"/>
  <c r="O155"/>
  <c r="N156"/>
  <c r="O156"/>
  <c r="N157"/>
  <c r="O157"/>
  <c r="N158"/>
  <c r="O158"/>
  <c r="N159"/>
  <c r="O159"/>
  <c r="N160"/>
  <c r="O160"/>
  <c r="N161"/>
  <c r="O161"/>
  <c r="N162"/>
  <c r="O162"/>
  <c r="N163"/>
  <c r="O163"/>
  <c r="N164"/>
  <c r="O164"/>
  <c r="N165"/>
  <c r="O165"/>
  <c r="N166"/>
  <c r="O166"/>
  <c r="N167"/>
  <c r="O167"/>
  <c r="N168"/>
  <c r="O168"/>
  <c r="N169"/>
  <c r="O169"/>
  <c r="N170"/>
  <c r="O170"/>
  <c r="N171"/>
  <c r="O171"/>
  <c r="N14"/>
  <c r="O14"/>
  <c r="W23"/>
  <c r="E23" i="10"/>
  <c r="U15" i="6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14"/>
  <c r="D33" i="2"/>
  <c r="D34"/>
  <c r="D35"/>
  <c r="D36"/>
  <c r="D37"/>
  <c r="D38"/>
  <c r="D28"/>
  <c r="D29"/>
  <c r="D30"/>
  <c r="D31"/>
  <c r="D17"/>
  <c r="D18"/>
  <c r="D19"/>
  <c r="D20"/>
  <c r="D21"/>
  <c r="D22"/>
  <c r="D23"/>
  <c r="D24"/>
  <c r="D25"/>
  <c r="D26"/>
  <c r="D10"/>
  <c r="D11"/>
  <c r="D12"/>
  <c r="D13"/>
  <c r="D14"/>
  <c r="D15"/>
  <c r="D45" i="3"/>
  <c r="D46"/>
  <c r="D47"/>
  <c r="D48"/>
  <c r="D49"/>
  <c r="D50"/>
  <c r="D51"/>
  <c r="D52"/>
  <c r="D54"/>
  <c r="D55"/>
  <c r="D56"/>
  <c r="D57"/>
  <c r="D58"/>
  <c r="D59"/>
  <c r="D60"/>
  <c r="D61"/>
  <c r="D63"/>
  <c r="D21"/>
  <c r="D22"/>
  <c r="D23"/>
  <c r="D24"/>
  <c r="D25"/>
  <c r="D26"/>
  <c r="D27"/>
  <c r="D28"/>
  <c r="D29"/>
  <c r="D30"/>
  <c r="D31"/>
  <c r="D32"/>
  <c r="D34"/>
  <c r="D35"/>
  <c r="D36"/>
  <c r="D37"/>
  <c r="D38"/>
  <c r="D39"/>
  <c r="D40"/>
  <c r="D41"/>
  <c r="D42"/>
  <c r="D43"/>
  <c r="D10"/>
  <c r="D11"/>
  <c r="D12"/>
  <c r="D13"/>
  <c r="D14"/>
  <c r="D15"/>
  <c r="D16"/>
  <c r="D17"/>
  <c r="D18"/>
  <c r="D19"/>
  <c r="D64"/>
  <c r="D65"/>
  <c r="D66"/>
  <c r="D67"/>
  <c r="D68"/>
  <c r="D69"/>
  <c r="D70"/>
  <c r="D71"/>
  <c r="AA43" i="4"/>
  <c r="N43" i="9"/>
  <c r="M14" i="15"/>
  <c r="P14"/>
  <c r="S14"/>
  <c r="V14"/>
  <c r="X37" i="6"/>
  <c r="G37" i="10"/>
  <c r="X52" i="6"/>
  <c r="G52" i="10"/>
  <c r="X41" i="6"/>
  <c r="G41" i="10"/>
  <c r="AB39" i="6"/>
  <c r="M39" i="10"/>
  <c r="Z18" i="6"/>
  <c r="J18" i="10"/>
  <c r="X50" i="6"/>
  <c r="G50" i="10"/>
  <c r="AB44" i="6"/>
  <c r="M44" i="10"/>
  <c r="AB58" i="6"/>
  <c r="M58" i="10"/>
  <c r="Y32" i="6"/>
  <c r="H32" i="10"/>
  <c r="Y35" i="6"/>
  <c r="H35" i="10"/>
  <c r="Y26" i="6"/>
  <c r="H26" i="10"/>
  <c r="W30" i="6"/>
  <c r="E30" i="10"/>
  <c r="AC41" i="6"/>
  <c r="N41" i="10"/>
  <c r="Y43" i="6"/>
  <c r="H43" i="10"/>
  <c r="AC28" i="6"/>
  <c r="N28" i="10"/>
  <c r="AC35" i="6"/>
  <c r="N35" i="10"/>
  <c r="Y14" i="6"/>
  <c r="H14" i="10"/>
  <c r="Y38" i="6"/>
  <c r="H38" i="10"/>
  <c r="W55" i="6"/>
  <c r="E55" i="10"/>
  <c r="AA40" i="6"/>
  <c r="K40" i="10"/>
  <c r="AC58" i="6"/>
  <c r="N58" i="10"/>
  <c r="O58"/>
  <c r="Y40" i="6"/>
  <c r="H40" i="10"/>
  <c r="Y20" i="6"/>
  <c r="H20" i="10"/>
  <c r="AA53" i="6"/>
  <c r="K53" i="10"/>
  <c r="L53" s="1"/>
  <c r="J56" i="14" s="1"/>
  <c r="K56" s="1"/>
  <c r="L56" s="1"/>
  <c r="S56" s="1"/>
  <c r="Z20" i="6"/>
  <c r="J20" i="10"/>
  <c r="V33" i="6"/>
  <c r="D33" i="10"/>
  <c r="V21" i="6"/>
  <c r="D21" i="10"/>
  <c r="AB41" i="6"/>
  <c r="M41" i="10"/>
  <c r="O41" s="1"/>
  <c r="M44" i="14" s="1"/>
  <c r="AB37" i="6"/>
  <c r="M37" i="10"/>
  <c r="X53" i="6"/>
  <c r="G53" i="10"/>
  <c r="V36" i="6"/>
  <c r="D36" i="10"/>
  <c r="AB30" i="6"/>
  <c r="M30" i="10"/>
  <c r="X31" i="6"/>
  <c r="G31" i="10"/>
  <c r="AC43" i="6"/>
  <c r="N43" i="10"/>
  <c r="AA41" i="6"/>
  <c r="K41" i="10"/>
  <c r="Y24" i="6"/>
  <c r="H24" i="10"/>
  <c r="AA47" i="6"/>
  <c r="K47" i="10"/>
  <c r="W34" i="6"/>
  <c r="E34" i="10"/>
  <c r="W50" i="6"/>
  <c r="E50" i="10"/>
  <c r="W25" i="6"/>
  <c r="E25" i="10"/>
  <c r="AA18" i="6"/>
  <c r="K18" i="10"/>
  <c r="L18"/>
  <c r="Y30" i="6"/>
  <c r="H30" i="10"/>
  <c r="W17" i="6"/>
  <c r="E17" i="10"/>
  <c r="W20" i="6"/>
  <c r="E20" i="10"/>
  <c r="W47" i="6"/>
  <c r="E47" i="10"/>
  <c r="AC54" i="6"/>
  <c r="N54" i="10"/>
  <c r="AC23" i="6"/>
  <c r="N23" i="10"/>
  <c r="O23" s="1"/>
  <c r="M26" i="14" s="1"/>
  <c r="W19" i="6"/>
  <c r="E19" i="10"/>
  <c r="AC48" i="6"/>
  <c r="N48" i="10"/>
  <c r="AA38" i="6"/>
  <c r="K38" i="10"/>
  <c r="Y18" i="6"/>
  <c r="H18" i="10"/>
  <c r="W28" i="6"/>
  <c r="E28" i="10"/>
  <c r="AC55" i="6"/>
  <c r="N55" i="10"/>
  <c r="O55" s="1"/>
  <c r="W38" i="6"/>
  <c r="E38" i="10"/>
  <c r="Y15" i="6"/>
  <c r="H15" i="10"/>
  <c r="I15" s="1"/>
  <c r="AA35" i="6"/>
  <c r="K35" i="10"/>
  <c r="AC52" i="6"/>
  <c r="N52" i="10"/>
  <c r="AC19" i="6"/>
  <c r="N19" i="10"/>
  <c r="W26" i="6"/>
  <c r="E26" i="10"/>
  <c r="AC15" i="6"/>
  <c r="N15" i="10"/>
  <c r="Y57" i="6"/>
  <c r="H57" i="10"/>
  <c r="AA45" i="6"/>
  <c r="K45" i="10"/>
  <c r="AA54" i="6"/>
  <c r="K54" i="10"/>
  <c r="AA15" i="6"/>
  <c r="K15" i="10"/>
  <c r="AA24" i="6"/>
  <c r="K24" i="10"/>
  <c r="AA44" i="6"/>
  <c r="K44" i="10"/>
  <c r="AA29" i="6"/>
  <c r="K29" i="10"/>
  <c r="AC45" i="6"/>
  <c r="N45" i="10"/>
  <c r="AA16" i="6"/>
  <c r="K16" i="10"/>
  <c r="L16" s="1"/>
  <c r="J19" i="14" s="1"/>
  <c r="K19" s="1"/>
  <c r="W14" i="6"/>
  <c r="E14" i="10"/>
  <c r="Z38" i="4"/>
  <c r="M38" i="9"/>
  <c r="O38" s="1"/>
  <c r="M41" i="15" s="1"/>
  <c r="N41" s="1"/>
  <c r="O41" s="1"/>
  <c r="AB50" i="4"/>
  <c r="P50" i="9"/>
  <c r="Z27" i="4"/>
  <c r="M27" i="9"/>
  <c r="O27" s="1"/>
  <c r="M30" i="15" s="1"/>
  <c r="X26" i="4"/>
  <c r="J26" i="9"/>
  <c r="AB44" i="4"/>
  <c r="P44" i="9"/>
  <c r="AF21" i="4"/>
  <c r="V21" i="9"/>
  <c r="X29" i="4"/>
  <c r="J29" i="9"/>
  <c r="T22" i="4"/>
  <c r="D22" i="9"/>
  <c r="T58" i="4"/>
  <c r="D58" i="9"/>
  <c r="V50" i="4"/>
  <c r="G50" i="9"/>
  <c r="Z23" i="4"/>
  <c r="M23" i="9"/>
  <c r="AF25" i="4"/>
  <c r="V25" i="9"/>
  <c r="X57" i="4"/>
  <c r="J57" i="9"/>
  <c r="X19" i="4"/>
  <c r="J19" i="9"/>
  <c r="AF17" i="4"/>
  <c r="V17" i="9"/>
  <c r="X17" s="1"/>
  <c r="V20" i="15" s="1"/>
  <c r="W20" s="1"/>
  <c r="T25" i="4"/>
  <c r="D25" i="9"/>
  <c r="F25" s="1"/>
  <c r="D28" i="15" s="1"/>
  <c r="AD55" i="4"/>
  <c r="S55" i="9"/>
  <c r="V38" i="4"/>
  <c r="G38" i="9"/>
  <c r="V43" i="4"/>
  <c r="G43" i="9"/>
  <c r="AD15" i="4"/>
  <c r="S15" i="9"/>
  <c r="AE58" i="4"/>
  <c r="T58" i="9"/>
  <c r="Z46" i="4"/>
  <c r="M46" i="9"/>
  <c r="Z19" i="4"/>
  <c r="M19" i="9"/>
  <c r="X38" i="4"/>
  <c r="J38" i="9"/>
  <c r="L38" s="1"/>
  <c r="J41" i="15" s="1"/>
  <c r="AD48" i="4"/>
  <c r="S48" i="9"/>
  <c r="AB36" i="4"/>
  <c r="P36" i="9"/>
  <c r="AF38" i="4"/>
  <c r="V38" i="9"/>
  <c r="AB24" i="4"/>
  <c r="P24" i="9"/>
  <c r="AD29" i="4"/>
  <c r="S29" i="9"/>
  <c r="AB14" i="4"/>
  <c r="P14" i="9"/>
  <c r="V36" i="4"/>
  <c r="G36" i="9"/>
  <c r="T33" i="4"/>
  <c r="D33" i="9"/>
  <c r="V16" i="4"/>
  <c r="G16" i="9"/>
  <c r="AD45" i="4"/>
  <c r="S45" i="9"/>
  <c r="Y17" i="4"/>
  <c r="K17" i="9"/>
  <c r="L17"/>
  <c r="V46" i="4"/>
  <c r="G46" i="9"/>
  <c r="AB29" i="4"/>
  <c r="P29" i="9"/>
  <c r="X33" i="4"/>
  <c r="J33" i="9"/>
  <c r="AB33" i="4"/>
  <c r="P33" i="9"/>
  <c r="Z21" i="4"/>
  <c r="M21" i="9"/>
  <c r="O21" s="1"/>
  <c r="M24" i="15" s="1"/>
  <c r="N24" s="1"/>
  <c r="O24" s="1"/>
  <c r="AC24" s="1"/>
  <c r="AF27" i="4"/>
  <c r="V27" i="9"/>
  <c r="T28" i="4"/>
  <c r="D28" i="9"/>
  <c r="U45" i="4"/>
  <c r="E45" i="9"/>
  <c r="X43" i="4"/>
  <c r="J43" i="9"/>
  <c r="Z54" i="4"/>
  <c r="M54" i="9"/>
  <c r="AF55" i="4"/>
  <c r="V55" i="9"/>
  <c r="X55" s="1"/>
  <c r="V58" i="15" s="1"/>
  <c r="W58" s="1"/>
  <c r="T21" i="4"/>
  <c r="D21" i="9"/>
  <c r="X30" i="4"/>
  <c r="J30" i="9"/>
  <c r="U55" i="4"/>
  <c r="E55" i="9"/>
  <c r="X21" i="4"/>
  <c r="J21" i="9"/>
  <c r="T52" i="4"/>
  <c r="D52" i="9"/>
  <c r="V49" i="4"/>
  <c r="G49" i="9"/>
  <c r="V23" i="4"/>
  <c r="G23" i="9"/>
  <c r="V17" i="4"/>
  <c r="G17" i="9"/>
  <c r="V31" i="4"/>
  <c r="G31" i="9"/>
  <c r="I31"/>
  <c r="G34" i="15" s="1"/>
  <c r="Z47" i="4"/>
  <c r="M47" i="9"/>
  <c r="AF29" i="4"/>
  <c r="V29" i="9"/>
  <c r="X35" i="4"/>
  <c r="J35" i="9"/>
  <c r="Z50" i="4"/>
  <c r="M50" i="9"/>
  <c r="Z33" i="4"/>
  <c r="M33" i="9"/>
  <c r="AF49" i="4"/>
  <c r="V49" i="9"/>
  <c r="X27" i="4"/>
  <c r="J27" i="9"/>
  <c r="V26" i="4"/>
  <c r="G26" i="9"/>
  <c r="AD54" i="4"/>
  <c r="S54" i="9"/>
  <c r="AD20" i="4"/>
  <c r="S20" i="9"/>
  <c r="V20" i="4"/>
  <c r="G20" i="9"/>
  <c r="AB15" i="4"/>
  <c r="P15" i="9"/>
  <c r="Z35" i="4"/>
  <c r="M35" i="9"/>
  <c r="AB31" i="4"/>
  <c r="P31" i="9"/>
  <c r="AD22" i="4"/>
  <c r="S22" i="9"/>
  <c r="V56" i="4"/>
  <c r="G56" i="9"/>
  <c r="X51" i="4"/>
  <c r="J51" i="9"/>
  <c r="L51" s="1"/>
  <c r="J54" i="15" s="1"/>
  <c r="K54" s="1"/>
  <c r="L54" s="1"/>
  <c r="AB54" s="1"/>
  <c r="T56" i="4"/>
  <c r="D56" i="9"/>
  <c r="V47" i="4"/>
  <c r="G47" i="9"/>
  <c r="I47" s="1"/>
  <c r="G50" i="15" s="1"/>
  <c r="H50" s="1"/>
  <c r="I50" s="1"/>
  <c r="AA50" s="1"/>
  <c r="V33" i="4"/>
  <c r="G33" i="9"/>
  <c r="V21" i="4"/>
  <c r="G21" i="9"/>
  <c r="Z43" i="4"/>
  <c r="M43" i="9"/>
  <c r="O43" s="1"/>
  <c r="M46" i="15" s="1"/>
  <c r="AD18" i="4"/>
  <c r="S18" i="9"/>
  <c r="AD31" i="4"/>
  <c r="S31" i="9"/>
  <c r="X14" i="4"/>
  <c r="J14" i="9"/>
  <c r="AB54" i="4"/>
  <c r="P54" i="9"/>
  <c r="R54" s="1"/>
  <c r="P57" i="15" s="1"/>
  <c r="Q57" s="1"/>
  <c r="R57" s="1"/>
  <c r="AD57" s="1"/>
  <c r="AD43" i="4"/>
  <c r="S43" i="9"/>
  <c r="U43" s="1"/>
  <c r="T46" i="4"/>
  <c r="D46" i="9"/>
  <c r="AF31" i="4"/>
  <c r="V31" i="9"/>
  <c r="V55" i="4"/>
  <c r="G55" i="9"/>
  <c r="AF51" i="4"/>
  <c r="V51" i="9"/>
  <c r="X51"/>
  <c r="AF32" i="4"/>
  <c r="V32" i="9"/>
  <c r="Z57" i="4"/>
  <c r="M57" i="9"/>
  <c r="T55" i="4"/>
  <c r="D55" i="9"/>
  <c r="X32" i="4"/>
  <c r="J32" i="9"/>
  <c r="L32" s="1"/>
  <c r="J35" i="15" s="1"/>
  <c r="AF33" i="4"/>
  <c r="V33" i="9"/>
  <c r="X33"/>
  <c r="V36" i="15" s="1"/>
  <c r="W36" s="1"/>
  <c r="X36" s="1"/>
  <c r="AF36" s="1"/>
  <c r="AF24" i="4"/>
  <c r="V24" i="9"/>
  <c r="AA57" i="4"/>
  <c r="N57" i="9"/>
  <c r="AA26" i="4"/>
  <c r="N26" i="9"/>
  <c r="V48" i="4"/>
  <c r="G48" i="9"/>
  <c r="I48" s="1"/>
  <c r="G51" i="15" s="1"/>
  <c r="H51" s="1"/>
  <c r="I51" s="1"/>
  <c r="AA51" s="1"/>
  <c r="AD56" i="4"/>
  <c r="S56" i="9"/>
  <c r="Z40" i="4"/>
  <c r="M40" i="9"/>
  <c r="Z29" i="4"/>
  <c r="M29" i="9"/>
  <c r="V42" i="4"/>
  <c r="G42" i="9"/>
  <c r="I42" s="1"/>
  <c r="G45" i="15" s="1"/>
  <c r="H45" s="1"/>
  <c r="I45" s="1"/>
  <c r="AA45" s="1"/>
  <c r="X17" i="4"/>
  <c r="J17" i="9"/>
  <c r="AB53" i="4"/>
  <c r="P53" i="9"/>
  <c r="AB26" i="4"/>
  <c r="P26" i="9"/>
  <c r="AF18" i="4"/>
  <c r="V18" i="9"/>
  <c r="X18" s="1"/>
  <c r="V21" i="15" s="1"/>
  <c r="W21" s="1"/>
  <c r="X21" s="1"/>
  <c r="AF21" s="1"/>
  <c r="T27" i="4"/>
  <c r="D27" i="9"/>
  <c r="AB40" i="4"/>
  <c r="P40" i="9"/>
  <c r="AB57" i="4"/>
  <c r="P57" i="9"/>
  <c r="AB58" i="4"/>
  <c r="P58" i="9"/>
  <c r="R58" s="1"/>
  <c r="Z45" i="4"/>
  <c r="M45" i="9"/>
  <c r="AB47" i="4"/>
  <c r="P47" i="9"/>
  <c r="V41" i="4"/>
  <c r="G41" i="9"/>
  <c r="V30" i="4"/>
  <c r="G30" i="9"/>
  <c r="I30" s="1"/>
  <c r="G33" i="15" s="1"/>
  <c r="H33" s="1"/>
  <c r="I33" s="1"/>
  <c r="AA33" s="1"/>
  <c r="AB19" i="4"/>
  <c r="P19" i="9"/>
  <c r="AF43" i="4"/>
  <c r="V43" i="9"/>
  <c r="T26" i="4"/>
  <c r="D26" i="9"/>
  <c r="AB18" i="4"/>
  <c r="P18" i="9"/>
  <c r="R18" s="1"/>
  <c r="P21" i="15" s="1"/>
  <c r="Q21" s="1"/>
  <c r="R21" s="1"/>
  <c r="AD21" s="1"/>
  <c r="X28" i="4"/>
  <c r="J28" i="9"/>
  <c r="AD41" i="4"/>
  <c r="S41" i="9"/>
  <c r="X54" i="4"/>
  <c r="J54" i="9"/>
  <c r="X41" i="4"/>
  <c r="J41" i="9"/>
  <c r="L41" s="1"/>
  <c r="J44" i="15" s="1"/>
  <c r="K44" s="1"/>
  <c r="L44" s="1"/>
  <c r="AB44" s="1"/>
  <c r="AF41" i="4"/>
  <c r="V41" i="9"/>
  <c r="AB41" i="4"/>
  <c r="P41" i="9"/>
  <c r="T51" i="4"/>
  <c r="D51" i="9"/>
  <c r="T35" i="4"/>
  <c r="D35" i="9"/>
  <c r="F35" s="1"/>
  <c r="D38" i="15" s="1"/>
  <c r="E38" s="1"/>
  <c r="F38" s="1"/>
  <c r="Z38" s="1"/>
  <c r="AF57" i="4"/>
  <c r="V57" i="9"/>
  <c r="T54" i="4"/>
  <c r="D54" i="9"/>
  <c r="AD51" i="4"/>
  <c r="S51" i="9"/>
  <c r="AB45" i="4"/>
  <c r="P45" i="9"/>
  <c r="Z36" i="4"/>
  <c r="M36" i="9"/>
  <c r="T47" i="4"/>
  <c r="D47" i="9"/>
  <c r="AF37" i="4"/>
  <c r="V37" i="9"/>
  <c r="AD28" i="4"/>
  <c r="S28" i="9"/>
  <c r="U28" s="1"/>
  <c r="S31" i="15" s="1"/>
  <c r="T31" s="1"/>
  <c r="U31" s="1"/>
  <c r="AE31" s="1"/>
  <c r="X49" i="4"/>
  <c r="J49" i="9"/>
  <c r="Z41" i="4"/>
  <c r="M41" i="9"/>
  <c r="Z32" i="4"/>
  <c r="M32" i="9"/>
  <c r="V58" i="4"/>
  <c r="G58" i="9"/>
  <c r="I58" s="1"/>
  <c r="G61" i="15" s="1"/>
  <c r="H61" s="1"/>
  <c r="I61" s="1"/>
  <c r="AA61" s="1"/>
  <c r="AB46" i="4"/>
  <c r="P46" i="9"/>
  <c r="AB55" i="4"/>
  <c r="P55" i="9"/>
  <c r="V40" i="4"/>
  <c r="G40" i="9"/>
  <c r="AD38" i="4"/>
  <c r="S38" i="9"/>
  <c r="U38" s="1"/>
  <c r="S41" i="15" s="1"/>
  <c r="T41" s="1"/>
  <c r="U41" s="1"/>
  <c r="AE41" s="1"/>
  <c r="X52" i="4"/>
  <c r="J52" i="9"/>
  <c r="T34" i="4"/>
  <c r="D34" i="9"/>
  <c r="AB39" i="4"/>
  <c r="P39" i="9"/>
  <c r="V52" i="4"/>
  <c r="G52" i="9"/>
  <c r="I52" s="1"/>
  <c r="G55" i="15" s="1"/>
  <c r="H55" s="1"/>
  <c r="I55" s="1"/>
  <c r="AA55" s="1"/>
  <c r="T42" i="4"/>
  <c r="D42" i="9"/>
  <c r="AB56" i="4"/>
  <c r="P56" i="9"/>
  <c r="V32" i="4"/>
  <c r="G32" i="9"/>
  <c r="AF35" i="4"/>
  <c r="V35" i="9"/>
  <c r="X35" s="1"/>
  <c r="V38" i="15" s="1"/>
  <c r="W38" s="1"/>
  <c r="X38" s="1"/>
  <c r="AF38" s="1"/>
  <c r="Z39" i="4"/>
  <c r="M39" i="9"/>
  <c r="Z26" i="4"/>
  <c r="M26" i="9"/>
  <c r="V19" i="4"/>
  <c r="G19" i="9"/>
  <c r="V27" i="4"/>
  <c r="G27" i="9"/>
  <c r="I27" s="1"/>
  <c r="G30" i="15" s="1"/>
  <c r="H30" s="1"/>
  <c r="I30" s="1"/>
  <c r="AA30" s="1"/>
  <c r="Z58" i="4"/>
  <c r="M58" i="9"/>
  <c r="Z16" i="4"/>
  <c r="M16" i="9"/>
  <c r="O16" s="1"/>
  <c r="M19" i="15" s="1"/>
  <c r="N19" s="1"/>
  <c r="O19"/>
  <c r="AC19" s="1"/>
  <c r="AB17" i="4"/>
  <c r="P17" i="9"/>
  <c r="V25" i="4"/>
  <c r="G25" i="9"/>
  <c r="V29" i="4"/>
  <c r="G29" i="9"/>
  <c r="AB51" i="4"/>
  <c r="P51" i="9"/>
  <c r="AA40" i="4"/>
  <c r="N40" i="9"/>
  <c r="AG48" i="4"/>
  <c r="W48" i="9"/>
  <c r="AE14" i="4"/>
  <c r="T14" i="9"/>
  <c r="AG47" i="4"/>
  <c r="W47" i="9"/>
  <c r="X47"/>
  <c r="V50" i="15" s="1"/>
  <c r="W50" s="1"/>
  <c r="X50" s="1"/>
  <c r="AF50" s="1"/>
  <c r="AC29" i="4"/>
  <c r="Q29" i="9"/>
  <c r="AE21" i="4"/>
  <c r="T21" i="9"/>
  <c r="V39" i="4"/>
  <c r="G39" i="9"/>
  <c r="AD44" i="4"/>
  <c r="S44" i="9"/>
  <c r="Z53" i="4"/>
  <c r="M53" i="9"/>
  <c r="O53" s="1"/>
  <c r="M56" i="15" s="1"/>
  <c r="N56" s="1"/>
  <c r="O56" s="1"/>
  <c r="AC56" s="1"/>
  <c r="T29" i="4"/>
  <c r="D29" i="9"/>
  <c r="T37" i="4"/>
  <c r="D37" i="9"/>
  <c r="AF44" i="4"/>
  <c r="V44" i="9"/>
  <c r="AF34" i="4"/>
  <c r="V34" i="9"/>
  <c r="X34" s="1"/>
  <c r="V37" i="15" s="1"/>
  <c r="W37" s="1"/>
  <c r="X37" s="1"/>
  <c r="AF37" s="1"/>
  <c r="X20" i="4"/>
  <c r="J20" i="9"/>
  <c r="AF53" i="4"/>
  <c r="V53" i="9"/>
  <c r="AB27" i="4"/>
  <c r="P27" i="9"/>
  <c r="AC31" i="4"/>
  <c r="Q31" i="9"/>
  <c r="R31" s="1"/>
  <c r="W36" i="4"/>
  <c r="H36" i="9"/>
  <c r="U48" i="4"/>
  <c r="E48" i="9"/>
  <c r="F48" s="1"/>
  <c r="D51" i="15" s="1"/>
  <c r="E51" s="1"/>
  <c r="F51" s="1"/>
  <c r="Z51" s="1"/>
  <c r="AE19" i="4"/>
  <c r="T19" i="9"/>
  <c r="AG22" i="4"/>
  <c r="W22" i="9"/>
  <c r="X22" s="1"/>
  <c r="V25" i="15" s="1"/>
  <c r="W25" s="1"/>
  <c r="X25" s="1"/>
  <c r="AF25" s="1"/>
  <c r="AE24" i="4"/>
  <c r="T24" i="9"/>
  <c r="AG18" i="4"/>
  <c r="W18" i="9"/>
  <c r="Z22" i="4"/>
  <c r="M22" i="9"/>
  <c r="X44" i="4"/>
  <c r="J44" i="9"/>
  <c r="AF30" i="4"/>
  <c r="V30" i="9"/>
  <c r="AB43" i="4"/>
  <c r="P43" i="9"/>
  <c r="R43" s="1"/>
  <c r="P46" i="15" s="1"/>
  <c r="X45" i="4"/>
  <c r="J45" i="9"/>
  <c r="AB21" i="4"/>
  <c r="P21" i="9"/>
  <c r="R21" s="1"/>
  <c r="P24" i="15" s="1"/>
  <c r="Q24" s="1"/>
  <c r="R24" s="1"/>
  <c r="AD24" s="1"/>
  <c r="Z25" i="4"/>
  <c r="M25" i="9"/>
  <c r="AF20" i="4"/>
  <c r="V20" i="9"/>
  <c r="X18" i="4"/>
  <c r="J18" i="9"/>
  <c r="T16" i="4"/>
  <c r="D16" i="9"/>
  <c r="F16" s="1"/>
  <c r="D19" i="15" s="1"/>
  <c r="E19" s="1"/>
  <c r="F19" s="1"/>
  <c r="Z19" s="1"/>
  <c r="AF28" i="4"/>
  <c r="V28" i="9"/>
  <c r="AD33" i="4"/>
  <c r="S33" i="9"/>
  <c r="AF42" i="4"/>
  <c r="V42" i="9"/>
  <c r="V35" i="4"/>
  <c r="G35" i="9"/>
  <c r="I35" s="1"/>
  <c r="G38" i="15" s="1"/>
  <c r="H38" s="1"/>
  <c r="I38" s="1"/>
  <c r="AA38" s="1"/>
  <c r="T49" i="4"/>
  <c r="D49" i="9"/>
  <c r="AD50" i="4"/>
  <c r="S50" i="9"/>
  <c r="AD36" i="4"/>
  <c r="S36" i="9"/>
  <c r="Z51" i="4"/>
  <c r="M51" i="9"/>
  <c r="O51" s="1"/>
  <c r="M54" i="15" s="1"/>
  <c r="N54" s="1"/>
  <c r="O54" s="1"/>
  <c r="AC54" s="1"/>
  <c r="AD32" i="4"/>
  <c r="S32" i="9"/>
  <c r="Z37" i="4"/>
  <c r="M37" i="9"/>
  <c r="O37" s="1"/>
  <c r="M40" i="15" s="1"/>
  <c r="N40" s="1"/>
  <c r="T53" i="4"/>
  <c r="D53" i="9"/>
  <c r="AD58" i="4"/>
  <c r="S58" i="9"/>
  <c r="AD21" i="4"/>
  <c r="S21" i="9"/>
  <c r="AF19" i="4"/>
  <c r="V19" i="9"/>
  <c r="AB23" i="4"/>
  <c r="P23" i="9"/>
  <c r="AF22" i="4"/>
  <c r="V22" i="9"/>
  <c r="T17" i="4"/>
  <c r="D17" i="9"/>
  <c r="Z31" i="4"/>
  <c r="M31" i="9"/>
  <c r="T48" i="4"/>
  <c r="D48" i="9"/>
  <c r="AB37" i="4"/>
  <c r="P37" i="9"/>
  <c r="T23" i="4"/>
  <c r="D23" i="9"/>
  <c r="F23" s="1"/>
  <c r="D26" i="15" s="1"/>
  <c r="AF26" i="4"/>
  <c r="V26" i="9"/>
  <c r="X22" i="4"/>
  <c r="J22" i="9"/>
  <c r="T19" i="4"/>
  <c r="D19" i="9"/>
  <c r="AD16" i="4"/>
  <c r="S16" i="9"/>
  <c r="AD26" i="4"/>
  <c r="S26" i="9"/>
  <c r="T32" i="4"/>
  <c r="D32" i="9"/>
  <c r="T40" i="4"/>
  <c r="D40" i="9"/>
  <c r="F40" s="1"/>
  <c r="AB48" i="4"/>
  <c r="P48" i="9"/>
  <c r="X37" i="4"/>
  <c r="J37" i="9"/>
  <c r="L37" s="1"/>
  <c r="AF36" i="4"/>
  <c r="V36" i="9"/>
  <c r="AF23" i="4"/>
  <c r="V23" i="9"/>
  <c r="X23" s="1"/>
  <c r="V26" i="15" s="1"/>
  <c r="W26" s="1"/>
  <c r="AD49" i="4"/>
  <c r="S49" i="9"/>
  <c r="Z48" i="4"/>
  <c r="M48" i="9"/>
  <c r="AD34" i="4"/>
  <c r="S34" i="9"/>
  <c r="T57" i="4"/>
  <c r="D57" i="9"/>
  <c r="F57" s="1"/>
  <c r="AF58" i="4"/>
  <c r="V58" i="9"/>
  <c r="AF50" i="4"/>
  <c r="V50" i="9"/>
  <c r="X50" s="1"/>
  <c r="V53" i="15" s="1"/>
  <c r="W53" s="1"/>
  <c r="Z34" i="4"/>
  <c r="M34" i="9"/>
  <c r="AD14" i="4"/>
  <c r="S14" i="9"/>
  <c r="X42" i="4"/>
  <c r="J42" i="9"/>
  <c r="AB28" i="4"/>
  <c r="P28" i="9"/>
  <c r="Z18" i="4"/>
  <c r="M18" i="9"/>
  <c r="AD25" i="4"/>
  <c r="S25" i="9"/>
  <c r="T39" i="4"/>
  <c r="D39" i="9"/>
  <c r="V18" i="4"/>
  <c r="G18" i="9"/>
  <c r="I18" s="1"/>
  <c r="G21" i="15" s="1"/>
  <c r="H21" s="1"/>
  <c r="I21" s="1"/>
  <c r="AA21" s="1"/>
  <c r="AD24" i="4"/>
  <c r="S24" i="9"/>
  <c r="AE25" i="4"/>
  <c r="T25" i="9"/>
  <c r="Z24" i="4"/>
  <c r="M24" i="9"/>
  <c r="AF16" i="4"/>
  <c r="V16" i="9"/>
  <c r="X16" s="1"/>
  <c r="V19" i="15" s="1"/>
  <c r="W19" s="1"/>
  <c r="X48" i="4"/>
  <c r="J48" i="9"/>
  <c r="X50" i="4"/>
  <c r="J50" i="9"/>
  <c r="L50" s="1"/>
  <c r="T14" i="4"/>
  <c r="D14" i="9"/>
  <c r="V28" i="4"/>
  <c r="G28" i="9"/>
  <c r="AF47" i="4"/>
  <c r="V47" i="9"/>
  <c r="T31" i="4"/>
  <c r="D31" i="9"/>
  <c r="F31" s="1"/>
  <c r="D34" i="15" s="1"/>
  <c r="AF14" i="4"/>
  <c r="V14" i="9"/>
  <c r="AB34" i="4"/>
  <c r="P34" i="9"/>
  <c r="R34" s="1"/>
  <c r="P37" i="15" s="1"/>
  <c r="Q37" s="1"/>
  <c r="R37"/>
  <c r="AD37" s="1"/>
  <c r="AF56" i="4"/>
  <c r="V56" i="9"/>
  <c r="Z42" i="4"/>
  <c r="M42" i="9"/>
  <c r="T41" i="4"/>
  <c r="D41" i="9"/>
  <c r="AF52" i="4"/>
  <c r="V52" i="9"/>
  <c r="AD47" i="4"/>
  <c r="S47" i="9"/>
  <c r="Z56" i="4"/>
  <c r="M56" i="9"/>
  <c r="AB52" i="4"/>
  <c r="P52" i="9"/>
  <c r="T50" i="4"/>
  <c r="D50" i="9"/>
  <c r="X16" i="4"/>
  <c r="J16" i="9"/>
  <c r="V22" i="4"/>
  <c r="G22" i="9"/>
  <c r="Z49" i="4"/>
  <c r="M49" i="9"/>
  <c r="O49" s="1"/>
  <c r="M52" i="15" s="1"/>
  <c r="N52" s="1"/>
  <c r="O52" s="1"/>
  <c r="AC52" s="1"/>
  <c r="U35" i="4"/>
  <c r="E35" i="9"/>
  <c r="T38" i="4"/>
  <c r="D38" i="9"/>
  <c r="Z44" i="4"/>
  <c r="M44" i="9"/>
  <c r="AF48" i="4"/>
  <c r="V48" i="9"/>
  <c r="AB16" i="4"/>
  <c r="P16" i="9"/>
  <c r="R16"/>
  <c r="P19" i="15" s="1"/>
  <c r="Q19" s="1"/>
  <c r="R19" s="1"/>
  <c r="X23" i="4"/>
  <c r="J23" i="9"/>
  <c r="AF15" i="4"/>
  <c r="V15" i="9"/>
  <c r="U17" i="4"/>
  <c r="E17" i="9"/>
  <c r="AB20" i="4"/>
  <c r="P20" i="9"/>
  <c r="Z28" i="4"/>
  <c r="M28" i="9"/>
  <c r="V34" i="4"/>
  <c r="G34" i="9"/>
  <c r="U37" i="4"/>
  <c r="E37" i="9"/>
  <c r="AG54" i="4"/>
  <c r="W54" i="9"/>
  <c r="Y52" i="4"/>
  <c r="K52" i="9"/>
  <c r="AA22" i="4"/>
  <c r="N22" i="9"/>
  <c r="AC32" i="4"/>
  <c r="Q32" i="9"/>
  <c r="AE48" i="4"/>
  <c r="T48" i="9"/>
  <c r="W31" i="4"/>
  <c r="H31" i="9"/>
  <c r="AA50" i="4"/>
  <c r="N50" i="9"/>
  <c r="Y49" i="4"/>
  <c r="K49" i="9"/>
  <c r="AA46" i="4"/>
  <c r="N46" i="9"/>
  <c r="Y33" i="4"/>
  <c r="K33" i="9"/>
  <c r="U34" i="4"/>
  <c r="E34" i="9"/>
  <c r="U26" i="4"/>
  <c r="E26" i="9"/>
  <c r="AG41" i="4"/>
  <c r="W41" i="9"/>
  <c r="X41"/>
  <c r="V44" i="15"/>
  <c r="X55" i="4"/>
  <c r="J55" i="9"/>
  <c r="AB35" i="4"/>
  <c r="P35" i="9"/>
  <c r="V51" i="4"/>
  <c r="G51" i="9"/>
  <c r="Z30" i="4"/>
  <c r="M30" i="9"/>
  <c r="V57" i="4"/>
  <c r="G57" i="9"/>
  <c r="AD30" i="4"/>
  <c r="S30" i="9"/>
  <c r="T44" i="4"/>
  <c r="D44" i="9"/>
  <c r="T18" i="4"/>
  <c r="D18" i="9"/>
  <c r="X58" i="4"/>
  <c r="J58" i="9"/>
  <c r="T15" i="4"/>
  <c r="D15" i="9"/>
  <c r="T24" i="4"/>
  <c r="D24" i="9"/>
  <c r="V24" i="4"/>
  <c r="G24" i="9"/>
  <c r="AF46" i="4"/>
  <c r="V46" i="9"/>
  <c r="V53" i="4"/>
  <c r="G53" i="9"/>
  <c r="AD39" i="4"/>
  <c r="S39" i="9"/>
  <c r="Z20" i="4"/>
  <c r="M20" i="9"/>
  <c r="X24" i="4"/>
  <c r="J24" i="9"/>
  <c r="T20" i="4"/>
  <c r="D20" i="9"/>
  <c r="AD17" i="4"/>
  <c r="S17" i="9"/>
  <c r="Z15" i="4"/>
  <c r="M15" i="9"/>
  <c r="O15"/>
  <c r="M18" i="15" s="1"/>
  <c r="N18" s="1"/>
  <c r="T30" i="4"/>
  <c r="D30" i="9"/>
  <c r="T36" i="4"/>
  <c r="D36" i="9"/>
  <c r="V45" i="4"/>
  <c r="G45" i="9"/>
  <c r="AD40" i="4"/>
  <c r="S40" i="9"/>
  <c r="AD46" i="4"/>
  <c r="S46" i="9"/>
  <c r="X40" i="4"/>
  <c r="J40" i="9"/>
  <c r="AF45" i="4"/>
  <c r="V45" i="9"/>
  <c r="AD53" i="4"/>
  <c r="S53" i="9"/>
  <c r="X31" i="4"/>
  <c r="J31" i="9"/>
  <c r="Z14" i="4"/>
  <c r="M14" i="9"/>
  <c r="T43" i="4"/>
  <c r="D43" i="9"/>
  <c r="F43" s="1"/>
  <c r="D46" i="15" s="1"/>
  <c r="E46" s="1"/>
  <c r="F46" s="1"/>
  <c r="Z46" s="1"/>
  <c r="AB49" i="4"/>
  <c r="P49" i="9"/>
  <c r="AB32" i="4"/>
  <c r="P32" i="9"/>
  <c r="X15" i="4"/>
  <c r="J15" i="9"/>
  <c r="X34" i="4"/>
  <c r="J34" i="9"/>
  <c r="L34" s="1"/>
  <c r="J37" i="15" s="1"/>
  <c r="K37" s="1"/>
  <c r="L37" s="1"/>
  <c r="AB37" s="1"/>
  <c r="AD37" i="4"/>
  <c r="S37" i="9"/>
  <c r="AF40" i="4"/>
  <c r="V40" i="9"/>
  <c r="X40" s="1"/>
  <c r="Z55" i="4"/>
  <c r="M55" i="9"/>
  <c r="AD27" i="4"/>
  <c r="S27" i="9"/>
  <c r="U27" s="1"/>
  <c r="S30" i="15" s="1"/>
  <c r="T30" s="1"/>
  <c r="U30" s="1"/>
  <c r="AE30" s="1"/>
  <c r="AD23" i="4"/>
  <c r="S23" i="9"/>
  <c r="AD19" i="4"/>
  <c r="S19" i="9"/>
  <c r="U19" s="1"/>
  <c r="S22" i="15" s="1"/>
  <c r="Z17" i="4"/>
  <c r="M17" i="9"/>
  <c r="V15" i="4"/>
  <c r="G15" i="9"/>
  <c r="I15" s="1"/>
  <c r="AB30" i="4"/>
  <c r="P30" i="9"/>
  <c r="R30" s="1"/>
  <c r="P33" i="15" s="1"/>
  <c r="Q33" s="1"/>
  <c r="R33" s="1"/>
  <c r="AD33" s="1"/>
  <c r="V37" i="4"/>
  <c r="G37" i="9"/>
  <c r="X46" i="4"/>
  <c r="J46" i="9"/>
  <c r="X39" i="4"/>
  <c r="J39" i="9"/>
  <c r="AB42" i="4"/>
  <c r="P42" i="9"/>
  <c r="X56" i="4"/>
  <c r="J56" i="9"/>
  <c r="AF39" i="4"/>
  <c r="V39" i="9"/>
  <c r="X36" i="4"/>
  <c r="J36" i="9"/>
  <c r="AD52" i="4"/>
  <c r="S52" i="9"/>
  <c r="V54" i="4"/>
  <c r="G54" i="9"/>
  <c r="AD35" i="4"/>
  <c r="S35" i="9"/>
  <c r="X53" i="4"/>
  <c r="J53" i="9"/>
  <c r="AD42" i="4"/>
  <c r="S42" i="9"/>
  <c r="V44" i="4"/>
  <c r="G44" i="9"/>
  <c r="AD57" i="4"/>
  <c r="S57" i="9"/>
  <c r="AB38" i="4"/>
  <c r="P38" i="9"/>
  <c r="Y38" i="4"/>
  <c r="K38" i="9"/>
  <c r="W44" i="4"/>
  <c r="H44" i="9"/>
  <c r="AG34" i="4"/>
  <c r="W34" i="9"/>
  <c r="AG50" i="4"/>
  <c r="W50" i="9"/>
  <c r="U31" i="4"/>
  <c r="E31" i="9"/>
  <c r="AC52" i="4"/>
  <c r="Q52" i="9"/>
  <c r="AG51" i="4"/>
  <c r="W51" i="9"/>
  <c r="U40" i="4"/>
  <c r="E40" i="9"/>
  <c r="W28" i="4"/>
  <c r="H28" i="9"/>
  <c r="AG49" i="4"/>
  <c r="W49" i="9"/>
  <c r="AC30" i="4"/>
  <c r="Q30" i="9"/>
  <c r="AG40" i="4"/>
  <c r="W40" i="9"/>
  <c r="AE31" i="4"/>
  <c r="T31" i="9"/>
  <c r="Y20" i="4"/>
  <c r="K20" i="9"/>
  <c r="AA42" i="4"/>
  <c r="N42" i="9"/>
  <c r="AE33" i="4"/>
  <c r="T33" i="9"/>
  <c r="U33"/>
  <c r="AC23" i="4"/>
  <c r="Q23" i="9"/>
  <c r="Y25" i="4"/>
  <c r="K25" i="9"/>
  <c r="AE17" i="4"/>
  <c r="T17" i="9"/>
  <c r="AG35" i="4"/>
  <c r="W35" i="9"/>
  <c r="W47" i="4"/>
  <c r="H47" i="9"/>
  <c r="U38" i="4"/>
  <c r="E38" i="9"/>
  <c r="AG28" i="4"/>
  <c r="W28" i="9"/>
  <c r="AC18" i="4"/>
  <c r="Q18" i="9"/>
  <c r="AE45" i="4"/>
  <c r="T45" i="9"/>
  <c r="U27" i="4"/>
  <c r="E27" i="9"/>
  <c r="F27" s="1"/>
  <c r="U52" i="4"/>
  <c r="E52" i="9"/>
  <c r="F52" s="1"/>
  <c r="D55" i="15" s="1"/>
  <c r="E55" s="1"/>
  <c r="W19" i="4"/>
  <c r="H19" i="9"/>
  <c r="AC37" i="4"/>
  <c r="Q37" i="9"/>
  <c r="R37" s="1"/>
  <c r="P40" i="15" s="1"/>
  <c r="Q40" s="1"/>
  <c r="W55" i="4"/>
  <c r="H55" i="9"/>
  <c r="AG27" i="4"/>
  <c r="W27" i="9"/>
  <c r="U49" i="4"/>
  <c r="E49" i="9"/>
  <c r="AA45" i="4"/>
  <c r="N45" i="9"/>
  <c r="O45"/>
  <c r="M48" i="15" s="1"/>
  <c r="AC50" i="4"/>
  <c r="Q50" i="9"/>
  <c r="AC33" i="4"/>
  <c r="Q33" i="9"/>
  <c r="R33" s="1"/>
  <c r="P36" i="15" s="1"/>
  <c r="Q36" s="1"/>
  <c r="R36" s="1"/>
  <c r="AD36" s="1"/>
  <c r="AE51" i="4"/>
  <c r="T51" i="9"/>
  <c r="AA32" i="4"/>
  <c r="N32" i="9"/>
  <c r="W14" i="4"/>
  <c r="H14" i="9"/>
  <c r="Y56" i="4"/>
  <c r="K56" i="9"/>
  <c r="L56" s="1"/>
  <c r="J59" i="15" s="1"/>
  <c r="K59" s="1"/>
  <c r="L59" s="1"/>
  <c r="AB59" s="1"/>
  <c r="U50" i="4"/>
  <c r="E50" i="9"/>
  <c r="F50" s="1"/>
  <c r="D53" i="15" s="1"/>
  <c r="AG39" i="4"/>
  <c r="W39" i="9"/>
  <c r="AE30" i="4"/>
  <c r="T30" i="9"/>
  <c r="U30"/>
  <c r="Y28" i="4"/>
  <c r="K28" i="9"/>
  <c r="L28"/>
  <c r="AA56" i="4"/>
  <c r="N56" i="9"/>
  <c r="O56" s="1"/>
  <c r="W17" i="4"/>
  <c r="H17" i="9"/>
  <c r="AA58" i="4"/>
  <c r="N58" i="9"/>
  <c r="O58" s="1"/>
  <c r="M61" i="15" s="1"/>
  <c r="N61" s="1"/>
  <c r="O61" s="1"/>
  <c r="AC61" s="1"/>
  <c r="AG57" i="4"/>
  <c r="W57" i="9"/>
  <c r="X57" s="1"/>
  <c r="V60" i="15" s="1"/>
  <c r="W60" s="1"/>
  <c r="X60" s="1"/>
  <c r="AF60" s="1"/>
  <c r="AA18" i="4"/>
  <c r="N18" i="9"/>
  <c r="Y45" i="4"/>
  <c r="K45" i="9"/>
  <c r="Y15" i="4"/>
  <c r="K15" i="9"/>
  <c r="U32" i="4"/>
  <c r="E32" i="9"/>
  <c r="F32" s="1"/>
  <c r="W41" i="4"/>
  <c r="H41" i="9"/>
  <c r="I41"/>
  <c r="G44" i="15" s="1"/>
  <c r="H44" s="1"/>
  <c r="I44" s="1"/>
  <c r="AA44" s="1"/>
  <c r="Y51" i="4"/>
  <c r="K51" i="9"/>
  <c r="U57" i="4"/>
  <c r="E57" i="9"/>
  <c r="AA51" i="4"/>
  <c r="N51" i="9"/>
  <c r="Y16" i="4"/>
  <c r="K16" i="9"/>
  <c r="AG20" i="4"/>
  <c r="W20" i="9"/>
  <c r="W23" i="4"/>
  <c r="H23" i="9"/>
  <c r="I23" s="1"/>
  <c r="G26" i="15" s="1"/>
  <c r="H26" s="1"/>
  <c r="AA25" i="4"/>
  <c r="N25" i="9"/>
  <c r="AE27" i="4"/>
  <c r="T27" i="9"/>
  <c r="U30" i="4"/>
  <c r="E30" i="9"/>
  <c r="Y32" i="4"/>
  <c r="K32" i="9"/>
  <c r="AC34" i="4"/>
  <c r="Q34" i="9"/>
  <c r="AG36" i="4"/>
  <c r="W36" i="9"/>
  <c r="W39" i="4"/>
  <c r="H39" i="9"/>
  <c r="AA41" i="4"/>
  <c r="N41" i="9"/>
  <c r="O41" s="1"/>
  <c r="M44" i="15" s="1"/>
  <c r="AE43" i="4"/>
  <c r="T43" i="9"/>
  <c r="U46" i="4"/>
  <c r="E46" i="9"/>
  <c r="F46" s="1"/>
  <c r="D49" i="15" s="1"/>
  <c r="E49" s="1"/>
  <c r="F49" s="1"/>
  <c r="Z49" s="1"/>
  <c r="AC48" i="4"/>
  <c r="Q48" i="9"/>
  <c r="AC51" i="4"/>
  <c r="Q51" i="9"/>
  <c r="AE15" i="4"/>
  <c r="T15" i="9"/>
  <c r="W22" i="4"/>
  <c r="H22" i="9"/>
  <c r="AA55" i="4"/>
  <c r="N55" i="9"/>
  <c r="AG19" i="4"/>
  <c r="W19" i="9"/>
  <c r="W25" i="4"/>
  <c r="H25" i="9"/>
  <c r="U16" i="4"/>
  <c r="E16" i="9"/>
  <c r="U36" i="4"/>
  <c r="E36" i="9"/>
  <c r="AC47" i="4"/>
  <c r="Q47" i="9"/>
  <c r="Y29" i="4"/>
  <c r="K29" i="9"/>
  <c r="W16" i="4"/>
  <c r="H16" i="9"/>
  <c r="AA34" i="4"/>
  <c r="N34" i="9"/>
  <c r="AC55" i="4"/>
  <c r="Q55" i="9"/>
  <c r="U28" i="4"/>
  <c r="E28" i="9"/>
  <c r="Y21" i="4"/>
  <c r="K21" i="9"/>
  <c r="AC14" i="4"/>
  <c r="Q14" i="9"/>
  <c r="Y37" i="4"/>
  <c r="K37" i="9"/>
  <c r="AE16" i="4"/>
  <c r="T16" i="9"/>
  <c r="W56" i="4"/>
  <c r="H56" i="9"/>
  <c r="W21" i="4"/>
  <c r="H21" i="9"/>
  <c r="I21" s="1"/>
  <c r="G24" i="15" s="1"/>
  <c r="H24" s="1"/>
  <c r="I24" s="1"/>
  <c r="AA24" s="1"/>
  <c r="AA39" i="4"/>
  <c r="N39" i="9"/>
  <c r="O39" s="1"/>
  <c r="M42" i="15" s="1"/>
  <c r="N42" s="1"/>
  <c r="O42" s="1"/>
  <c r="W48" i="4"/>
  <c r="H48" i="9"/>
  <c r="U47" i="4"/>
  <c r="E47" i="9"/>
  <c r="F47"/>
  <c r="D50" i="15" s="1"/>
  <c r="AG37" i="4"/>
  <c r="W37" i="9"/>
  <c r="X37"/>
  <c r="AE28" i="4"/>
  <c r="T28" i="9"/>
  <c r="AC19" i="4"/>
  <c r="Q19" i="9"/>
  <c r="R19" s="1"/>
  <c r="P22" i="15" s="1"/>
  <c r="Q22" s="1"/>
  <c r="R22" s="1"/>
  <c r="AD22" s="1"/>
  <c r="U18" i="4"/>
  <c r="E18" i="9"/>
  <c r="AC22" i="4"/>
  <c r="Q22" i="9"/>
  <c r="AB27" i="6"/>
  <c r="M27" i="10"/>
  <c r="Z38" i="6"/>
  <c r="J38" i="10"/>
  <c r="L38" s="1"/>
  <c r="J41" i="14" s="1"/>
  <c r="K41" s="1"/>
  <c r="L41" s="1"/>
  <c r="S41" s="1"/>
  <c r="AB29" i="6"/>
  <c r="M29" i="10"/>
  <c r="Z14" i="6"/>
  <c r="J14" i="10"/>
  <c r="L14" s="1"/>
  <c r="J17" i="14" s="1"/>
  <c r="K17" s="1"/>
  <c r="AB15" i="6"/>
  <c r="M15" i="10"/>
  <c r="O15"/>
  <c r="M18" i="14" s="1"/>
  <c r="N18" s="1"/>
  <c r="O18" s="1"/>
  <c r="T18" s="1"/>
  <c r="Z27" i="6"/>
  <c r="J27" i="10"/>
  <c r="V54" i="6"/>
  <c r="D54" i="10"/>
  <c r="F54" s="1"/>
  <c r="D57" i="14" s="1"/>
  <c r="Z16" i="6"/>
  <c r="J16" i="10"/>
  <c r="AB31" i="6"/>
  <c r="M31" i="10"/>
  <c r="Z39" i="6"/>
  <c r="J39" i="10"/>
  <c r="V19" i="6"/>
  <c r="D19" i="10"/>
  <c r="AB33" i="6"/>
  <c r="M33" i="10"/>
  <c r="X24" i="6"/>
  <c r="G24" i="10"/>
  <c r="I24"/>
  <c r="G27" i="14" s="1"/>
  <c r="H27" s="1"/>
  <c r="I27" s="1"/>
  <c r="R27" s="1"/>
  <c r="Z26" i="6"/>
  <c r="J26" i="10"/>
  <c r="Z31" i="6"/>
  <c r="J31" i="10"/>
  <c r="V43" i="6"/>
  <c r="D43" i="10"/>
  <c r="V29" i="6"/>
  <c r="D29" i="10"/>
  <c r="X54" i="6"/>
  <c r="G54" i="10"/>
  <c r="I54" s="1"/>
  <c r="G57" i="14" s="1"/>
  <c r="H57" s="1"/>
  <c r="Z57" i="6"/>
  <c r="J57" i="10"/>
  <c r="X57" i="6"/>
  <c r="G57" i="10"/>
  <c r="AB24" i="6"/>
  <c r="M24" i="10"/>
  <c r="V55" i="6"/>
  <c r="D55" i="10"/>
  <c r="F55" s="1"/>
  <c r="D58" i="14" s="1"/>
  <c r="E58" s="1"/>
  <c r="F58" s="1"/>
  <c r="Q58" s="1"/>
  <c r="Z22" i="6"/>
  <c r="J22" i="10"/>
  <c r="Z41" i="6"/>
  <c r="J41" i="10"/>
  <c r="Z56" i="6"/>
  <c r="J56" i="10"/>
  <c r="X18" i="6"/>
  <c r="G18" i="10"/>
  <c r="AB45" i="6"/>
  <c r="M45" i="10"/>
  <c r="O45"/>
  <c r="M48" i="14" s="1"/>
  <c r="N48" s="1"/>
  <c r="O48" s="1"/>
  <c r="T48" s="1"/>
  <c r="AB22" i="6"/>
  <c r="M22" i="10"/>
  <c r="V35" i="6"/>
  <c r="D35" i="10"/>
  <c r="E38" i="14"/>
  <c r="F38" s="1"/>
  <c r="Q38" s="1"/>
  <c r="V25" i="6"/>
  <c r="D25" i="10"/>
  <c r="X15" i="6"/>
  <c r="G15" i="10"/>
  <c r="G18" i="14"/>
  <c r="H18" s="1"/>
  <c r="Z54" i="6"/>
  <c r="J54" i="10"/>
  <c r="L54" s="1"/>
  <c r="J57" i="14" s="1"/>
  <c r="K57" s="1"/>
  <c r="Z46" i="6"/>
  <c r="J46" i="10"/>
  <c r="AB54" i="6"/>
  <c r="M54" i="10"/>
  <c r="O54"/>
  <c r="M57" i="14" s="1"/>
  <c r="N57" s="1"/>
  <c r="X35" i="6"/>
  <c r="G35" i="10"/>
  <c r="I35" s="1"/>
  <c r="G38" i="14" s="1"/>
  <c r="H38" s="1"/>
  <c r="I38" s="1"/>
  <c r="R38" s="1"/>
  <c r="AB18" i="6"/>
  <c r="M18" i="10"/>
  <c r="X14" i="6"/>
  <c r="G14" i="10"/>
  <c r="I14"/>
  <c r="X49" i="6"/>
  <c r="G49" i="10"/>
  <c r="AB40" i="6"/>
  <c r="M40" i="10"/>
  <c r="X26" i="6"/>
  <c r="G26" i="10"/>
  <c r="I26" s="1"/>
  <c r="G29" i="14" s="1"/>
  <c r="H29" s="1"/>
  <c r="I29" s="1"/>
  <c r="R29" s="1"/>
  <c r="AB23" i="6"/>
  <c r="M23" i="10"/>
  <c r="V16" i="6"/>
  <c r="D16" i="10"/>
  <c r="V47" i="6"/>
  <c r="D47" i="10"/>
  <c r="X45" i="6"/>
  <c r="G45" i="10"/>
  <c r="AB46" i="6"/>
  <c r="M46" i="10"/>
  <c r="X38" i="6"/>
  <c r="G38" i="10"/>
  <c r="AB49" i="6"/>
  <c r="M49" i="10"/>
  <c r="AB43" i="6"/>
  <c r="M43" i="10"/>
  <c r="O43"/>
  <c r="M46" i="14" s="1"/>
  <c r="N46" s="1"/>
  <c r="O46" s="1"/>
  <c r="T46" s="1"/>
  <c r="AB55" i="6"/>
  <c r="M55" i="10"/>
  <c r="M58" i="14"/>
  <c r="N58" s="1"/>
  <c r="O58" s="1"/>
  <c r="T58" s="1"/>
  <c r="Z19" i="6"/>
  <c r="J19" i="10"/>
  <c r="Z45" i="6"/>
  <c r="J45" i="10"/>
  <c r="L45"/>
  <c r="J48" i="14" s="1"/>
  <c r="K48" s="1"/>
  <c r="L48" s="1"/>
  <c r="S48" s="1"/>
  <c r="AB53" i="6"/>
  <c r="M53" i="10"/>
  <c r="AB57" i="6"/>
  <c r="M57" i="10"/>
  <c r="V52" i="6"/>
  <c r="D52" i="10"/>
  <c r="V37" i="6"/>
  <c r="D37" i="10"/>
  <c r="Z58" i="6"/>
  <c r="J58" i="10"/>
  <c r="AB21" i="6"/>
  <c r="M21" i="10"/>
  <c r="O21" s="1"/>
  <c r="M24" i="14" s="1"/>
  <c r="N24"/>
  <c r="O24" s="1"/>
  <c r="T24" s="1"/>
  <c r="X16" i="6"/>
  <c r="G16" i="10"/>
  <c r="X46" i="6"/>
  <c r="G46" i="10"/>
  <c r="I46"/>
  <c r="Z23" i="6"/>
  <c r="J23" i="10"/>
  <c r="V18" i="6"/>
  <c r="D18" i="10"/>
  <c r="F18" s="1"/>
  <c r="D21" i="14" s="1"/>
  <c r="E21" s="1"/>
  <c r="F21" s="1"/>
  <c r="X48" i="6"/>
  <c r="G48" i="10"/>
  <c r="X28" i="6"/>
  <c r="G28" i="10"/>
  <c r="I28" s="1"/>
  <c r="G31" i="14" s="1"/>
  <c r="H31" s="1"/>
  <c r="I31" s="1"/>
  <c r="R31" s="1"/>
  <c r="V58" i="6"/>
  <c r="D58" i="10"/>
  <c r="X44" i="6"/>
  <c r="G44" i="10"/>
  <c r="I44" s="1"/>
  <c r="X25" i="6"/>
  <c r="G25" i="10"/>
  <c r="X40" i="6"/>
  <c r="G40" i="10"/>
  <c r="I40" s="1"/>
  <c r="G43" i="14" s="1"/>
  <c r="H43" s="1"/>
  <c r="Z43" i="6"/>
  <c r="J43" i="10"/>
  <c r="AG42" i="4"/>
  <c r="W42" i="9"/>
  <c r="X42"/>
  <c r="AG45" i="4"/>
  <c r="W45" i="9"/>
  <c r="X45" s="1"/>
  <c r="V48" i="15" s="1"/>
  <c r="W48" s="1"/>
  <c r="X48" s="1"/>
  <c r="AF48" s="1"/>
  <c r="Y27" i="4"/>
  <c r="K27" i="9"/>
  <c r="O34"/>
  <c r="M37" i="15"/>
  <c r="N37"/>
  <c r="O37"/>
  <c r="AC37" s="1"/>
  <c r="X49" i="9"/>
  <c r="AA27" i="4"/>
  <c r="N27" i="9"/>
  <c r="AA31" i="4"/>
  <c r="N31" i="9"/>
  <c r="O31"/>
  <c r="M34" i="15" s="1"/>
  <c r="AE36" i="4"/>
  <c r="T36" i="9"/>
  <c r="W43" i="4"/>
  <c r="H43" i="9"/>
  <c r="I43" s="1"/>
  <c r="G46" i="15" s="1"/>
  <c r="H46" s="1"/>
  <c r="I46"/>
  <c r="AA46" s="1"/>
  <c r="AA16" i="4"/>
  <c r="N16" i="9"/>
  <c r="AC17" i="4"/>
  <c r="Q17" i="9"/>
  <c r="AA48" i="4"/>
  <c r="N48" i="9"/>
  <c r="AC21" i="4"/>
  <c r="Q21" i="9"/>
  <c r="AC36" i="4"/>
  <c r="Q36" i="9"/>
  <c r="Y41" i="4"/>
  <c r="K41" i="9"/>
  <c r="AE32" i="4"/>
  <c r="T32" i="9"/>
  <c r="U32" s="1"/>
  <c r="S35" i="15" s="1"/>
  <c r="AC46" i="4"/>
  <c r="Q46" i="9"/>
  <c r="AA24" i="4"/>
  <c r="N24" i="9"/>
  <c r="O24" s="1"/>
  <c r="M27" i="15" s="1"/>
  <c r="N27" s="1"/>
  <c r="O27" s="1"/>
  <c r="AC27" s="1"/>
  <c r="W30" i="4"/>
  <c r="H30" i="9"/>
  <c r="AE55" i="4"/>
  <c r="T55" i="9"/>
  <c r="U55" s="1"/>
  <c r="S58" i="15" s="1"/>
  <c r="AE38" i="4"/>
  <c r="T38" i="9"/>
  <c r="U42" i="4"/>
  <c r="E42" i="9"/>
  <c r="AG46" i="4"/>
  <c r="W46" i="9"/>
  <c r="AE41" i="4"/>
  <c r="T41" i="9"/>
  <c r="AC28" i="4"/>
  <c r="Q28" i="9"/>
  <c r="R28"/>
  <c r="P31" i="15" s="1"/>
  <c r="AC53" i="4"/>
  <c r="Q53" i="9"/>
  <c r="Y47" i="4"/>
  <c r="K47" i="9"/>
  <c r="W45" i="4"/>
  <c r="H45" i="9"/>
  <c r="U39" i="4"/>
  <c r="E39" i="9"/>
  <c r="F39" s="1"/>
  <c r="D42" i="15" s="1"/>
  <c r="E42" s="1"/>
  <c r="AE40" i="4"/>
  <c r="T40" i="9"/>
  <c r="U40" s="1"/>
  <c r="S43" i="15" s="1"/>
  <c r="AC38" i="4"/>
  <c r="Q38" i="9"/>
  <c r="Y31" i="4"/>
  <c r="K31" i="9"/>
  <c r="L31"/>
  <c r="J34" i="15" s="1"/>
  <c r="K34" s="1"/>
  <c r="Y53" i="4"/>
  <c r="K53" i="9"/>
  <c r="AE18" i="4"/>
  <c r="T18" i="9"/>
  <c r="U33" i="4"/>
  <c r="E33" i="9"/>
  <c r="F33"/>
  <c r="Y50" i="4"/>
  <c r="K50" i="9"/>
  <c r="AC40" i="4"/>
  <c r="Q40" i="9"/>
  <c r="U22" i="4"/>
  <c r="E22" i="9"/>
  <c r="F22"/>
  <c r="Y40" i="4"/>
  <c r="K40" i="9"/>
  <c r="W38" i="4"/>
  <c r="H38" i="9"/>
  <c r="AC43" i="4"/>
  <c r="Q43" i="9"/>
  <c r="Y30" i="4"/>
  <c r="K30" i="9"/>
  <c r="AG24" i="4"/>
  <c r="W24" i="9"/>
  <c r="X24" s="1"/>
  <c r="V27" i="15" s="1"/>
  <c r="W27" s="1"/>
  <c r="X27" s="1"/>
  <c r="AF27" s="1"/>
  <c r="Y44" i="4"/>
  <c r="K44" i="9"/>
  <c r="AA35" i="4"/>
  <c r="N35" i="9"/>
  <c r="O35"/>
  <c r="AG15" i="4"/>
  <c r="W15" i="9"/>
  <c r="X15"/>
  <c r="V18" i="15"/>
  <c r="W18" s="1"/>
  <c r="AC16" i="4"/>
  <c r="Q16" i="9"/>
  <c r="U14" i="4"/>
  <c r="E14" i="9"/>
  <c r="W40" i="4"/>
  <c r="H40" i="9"/>
  <c r="I40"/>
  <c r="AG21" i="4"/>
  <c r="W21" i="9"/>
  <c r="X21"/>
  <c r="AG30" i="4"/>
  <c r="W30" i="9"/>
  <c r="U23" i="4"/>
  <c r="E23" i="9"/>
  <c r="Y19" i="4"/>
  <c r="K19" i="9"/>
  <c r="L19" s="1"/>
  <c r="AE50" i="4"/>
  <c r="T50" i="9"/>
  <c r="AA21" i="4"/>
  <c r="N21" i="9"/>
  <c r="AE39" i="4"/>
  <c r="T39" i="9"/>
  <c r="U39"/>
  <c r="S42" i="15" s="1"/>
  <c r="Y36" i="4"/>
  <c r="K36" i="9"/>
  <c r="W27" i="4"/>
  <c r="H27" i="9"/>
  <c r="W24" i="4"/>
  <c r="H24" i="9"/>
  <c r="W49" i="4"/>
  <c r="H49" i="9"/>
  <c r="AG53" i="4"/>
  <c r="W53" i="9"/>
  <c r="Y46" i="4"/>
  <c r="K46" i="9"/>
  <c r="L46" s="1"/>
  <c r="AA38" i="4"/>
  <c r="N38" i="9"/>
  <c r="AE29" i="4"/>
  <c r="T29" i="9"/>
  <c r="U29"/>
  <c r="S32" i="15"/>
  <c r="T32"/>
  <c r="U32" s="1"/>
  <c r="AE32" s="1"/>
  <c r="AE52" i="4"/>
  <c r="T52" i="9"/>
  <c r="U52" s="1"/>
  <c r="S55" i="15" s="1"/>
  <c r="AC42" i="4"/>
  <c r="Q42" i="9"/>
  <c r="R42"/>
  <c r="P45" i="15"/>
  <c r="Q45" s="1"/>
  <c r="AA33" i="4"/>
  <c r="N33" i="9"/>
  <c r="O33" s="1"/>
  <c r="M36" i="15" s="1"/>
  <c r="Y24" i="4"/>
  <c r="K24" i="9"/>
  <c r="AE54" i="4"/>
  <c r="T54" i="9"/>
  <c r="U54"/>
  <c r="S57" i="15" s="1"/>
  <c r="T57" s="1"/>
  <c r="U57" s="1"/>
  <c r="AE57" s="1"/>
  <c r="U24" i="4"/>
  <c r="E24" i="9"/>
  <c r="AA23" i="4"/>
  <c r="N23" i="9"/>
  <c r="O23" s="1"/>
  <c r="M26" i="15" s="1"/>
  <c r="N26" s="1"/>
  <c r="AA52" i="4"/>
  <c r="N52" i="9"/>
  <c r="AA28" i="4"/>
  <c r="N28" i="9"/>
  <c r="O28" s="1"/>
  <c r="M31" i="15" s="1"/>
  <c r="AE46" i="4"/>
  <c r="T46" i="9"/>
  <c r="AC49" i="4"/>
  <c r="Q49" i="9"/>
  <c r="W46" i="4"/>
  <c r="H46" i="9"/>
  <c r="I46" s="1"/>
  <c r="G49" i="15" s="1"/>
  <c r="H49" s="1"/>
  <c r="I49" s="1"/>
  <c r="AA49" s="1"/>
  <c r="AG58" i="4"/>
  <c r="W58" i="9"/>
  <c r="U51" i="4"/>
  <c r="E51" i="9"/>
  <c r="F51"/>
  <c r="D54" i="15" s="1"/>
  <c r="E54" s="1"/>
  <c r="F54" s="1"/>
  <c r="Z54" s="1"/>
  <c r="AE26" i="4"/>
  <c r="T26" i="9"/>
  <c r="U26"/>
  <c r="W57" i="4"/>
  <c r="H57" i="9"/>
  <c r="I57" s="1"/>
  <c r="AC41" i="4"/>
  <c r="Q41" i="9"/>
  <c r="Y23" i="4"/>
  <c r="K23" i="9"/>
  <c r="AC58" i="4"/>
  <c r="Q58" i="9"/>
  <c r="U54" i="4"/>
  <c r="E54" i="9"/>
  <c r="AA44" i="4"/>
  <c r="N44" i="9"/>
  <c r="O44" s="1"/>
  <c r="Y35" i="4"/>
  <c r="K35" i="9"/>
  <c r="L35" s="1"/>
  <c r="J38" i="15" s="1"/>
  <c r="K38" s="1"/>
  <c r="L38" s="1"/>
  <c r="AB38" s="1"/>
  <c r="W26" i="4"/>
  <c r="H26" i="9"/>
  <c r="I26"/>
  <c r="G29" i="15"/>
  <c r="H29"/>
  <c r="I29" s="1"/>
  <c r="AA29" s="1"/>
  <c r="AC44" i="4"/>
  <c r="Q44" i="9"/>
  <c r="R44" s="1"/>
  <c r="P47" i="15" s="1"/>
  <c r="Q47" s="1"/>
  <c r="R47"/>
  <c r="AD47" s="1"/>
  <c r="Y42" i="4"/>
  <c r="K42" i="9"/>
  <c r="L42"/>
  <c r="W32" i="4"/>
  <c r="H32" i="9"/>
  <c r="I32"/>
  <c r="G35" i="15"/>
  <c r="U36" i="9"/>
  <c r="S39" i="15"/>
  <c r="T39" s="1"/>
  <c r="U39" s="1"/>
  <c r="AE39" s="1"/>
  <c r="X53"/>
  <c r="AF53" s="1"/>
  <c r="U44" i="4"/>
  <c r="E44" i="9"/>
  <c r="F44" s="1"/>
  <c r="D47" i="15" s="1"/>
  <c r="U15" i="4"/>
  <c r="E15" i="9"/>
  <c r="AA29" i="4"/>
  <c r="N29" i="9"/>
  <c r="O29" s="1"/>
  <c r="M32" i="15" s="1"/>
  <c r="AG44" i="4"/>
  <c r="W44" i="9"/>
  <c r="AA37" i="4"/>
  <c r="N37" i="9"/>
  <c r="W18" i="4"/>
  <c r="H18" i="9"/>
  <c r="Y48" i="4"/>
  <c r="K48" i="9"/>
  <c r="L48" s="1"/>
  <c r="J51" i="15" s="1"/>
  <c r="U29" i="4"/>
  <c r="E29" i="9"/>
  <c r="F29"/>
  <c r="Y34" i="4"/>
  <c r="K34" i="9"/>
  <c r="AE37" i="4"/>
  <c r="T37" i="9"/>
  <c r="AC24" i="4"/>
  <c r="Q24" i="9"/>
  <c r="R24"/>
  <c r="P27" i="15" s="1"/>
  <c r="Q27" s="1"/>
  <c r="R27" s="1"/>
  <c r="AD27" s="1"/>
  <c r="AC45" i="4"/>
  <c r="Q45" i="9"/>
  <c r="AG43" i="4"/>
  <c r="W43" i="9"/>
  <c r="AG29" i="4"/>
  <c r="W29" i="9"/>
  <c r="X29"/>
  <c r="V32" i="15" s="1"/>
  <c r="AA19" i="4"/>
  <c r="N19" i="9"/>
  <c r="AG31" i="4"/>
  <c r="W31" i="9"/>
  <c r="X31" s="1"/>
  <c r="V34" i="15" s="1"/>
  <c r="W34" s="1"/>
  <c r="Y14" i="4"/>
  <c r="K14" i="9"/>
  <c r="L14" s="1"/>
  <c r="J17" i="15" s="1"/>
  <c r="K17" s="1"/>
  <c r="U41" i="4"/>
  <c r="E41" i="9"/>
  <c r="F41"/>
  <c r="D44" i="15" s="1"/>
  <c r="E44" s="1"/>
  <c r="AE42" i="4"/>
  <c r="T42" i="9"/>
  <c r="W20" i="4"/>
  <c r="H20" i="9"/>
  <c r="I20" s="1"/>
  <c r="G23" i="15" s="1"/>
  <c r="H23" s="1"/>
  <c r="I23" s="1"/>
  <c r="AA23" s="1"/>
  <c r="I44" i="9"/>
  <c r="G47" i="15"/>
  <c r="H47"/>
  <c r="I47"/>
  <c r="AA47" s="1"/>
  <c r="W44"/>
  <c r="X44" s="1"/>
  <c r="AF44" s="1"/>
  <c r="AC42"/>
  <c r="U51" i="9"/>
  <c r="S54" i="15"/>
  <c r="T54"/>
  <c r="U54" s="1"/>
  <c r="AE54" s="1"/>
  <c r="N48"/>
  <c r="O48" s="1"/>
  <c r="AC48" s="1"/>
  <c r="AE47" i="4"/>
  <c r="T47" i="9"/>
  <c r="U47" s="1"/>
  <c r="S50" i="15" s="1"/>
  <c r="T50" s="1"/>
  <c r="U50" s="1"/>
  <c r="AE50" s="1"/>
  <c r="W37" i="4"/>
  <c r="H37" i="9"/>
  <c r="I37"/>
  <c r="G40" i="15" s="1"/>
  <c r="AG56" i="4"/>
  <c r="W56" i="9"/>
  <c r="X56" s="1"/>
  <c r="V59" i="15" s="1"/>
  <c r="W59" s="1"/>
  <c r="X59" s="1"/>
  <c r="AF59" s="1"/>
  <c r="AE22" i="4"/>
  <c r="T22" i="9"/>
  <c r="AE34" i="4"/>
  <c r="T34" i="9"/>
  <c r="U34"/>
  <c r="S37" i="15" s="1"/>
  <c r="T37" s="1"/>
  <c r="U37" s="1"/>
  <c r="AE37"/>
  <c r="AG17" i="4"/>
  <c r="W17" i="9"/>
  <c r="AG33" i="4"/>
  <c r="W33" i="9"/>
  <c r="AG25" i="4"/>
  <c r="W25" i="9"/>
  <c r="AG16" i="4"/>
  <c r="W16" i="9"/>
  <c r="AE53" i="4"/>
  <c r="T53" i="9"/>
  <c r="U53" s="1"/>
  <c r="S56" i="15" s="1"/>
  <c r="T56" s="1"/>
  <c r="W51" i="4"/>
  <c r="H51" i="9"/>
  <c r="Y55" i="4"/>
  <c r="K55" i="9"/>
  <c r="L55"/>
  <c r="J58" i="15" s="1"/>
  <c r="K58" s="1"/>
  <c r="AA49" i="4"/>
  <c r="N49" i="9"/>
  <c r="AG55" i="4"/>
  <c r="W55" i="9"/>
  <c r="AG26" i="4"/>
  <c r="W26" i="9"/>
  <c r="X26"/>
  <c r="U19" i="4"/>
  <c r="E19" i="9"/>
  <c r="F19" s="1"/>
  <c r="D22" i="15" s="1"/>
  <c r="E22" s="1"/>
  <c r="F22" s="1"/>
  <c r="Z22" s="1"/>
  <c r="W42" i="4"/>
  <c r="H42" i="9"/>
  <c r="AE49" i="4"/>
  <c r="T49" i="9"/>
  <c r="Y58" i="4"/>
  <c r="K58" i="9"/>
  <c r="L58"/>
  <c r="J61" i="15" s="1"/>
  <c r="K61" s="1"/>
  <c r="L61" s="1"/>
  <c r="AB61" s="1"/>
  <c r="AC25" i="4"/>
  <c r="Q25" i="9"/>
  <c r="R25" s="1"/>
  <c r="P28" i="15" s="1"/>
  <c r="AC54" i="4"/>
  <c r="Q54" i="9"/>
  <c r="AA36" i="4"/>
  <c r="N36" i="9"/>
  <c r="O36"/>
  <c r="M39" i="15" s="1"/>
  <c r="N39" s="1"/>
  <c r="O39" s="1"/>
  <c r="AC39" s="1"/>
  <c r="AG32" i="4"/>
  <c r="W32" i="9"/>
  <c r="W53" i="4"/>
  <c r="H53" i="9"/>
  <c r="Y57" i="4"/>
  <c r="K57" i="9"/>
  <c r="L57" s="1"/>
  <c r="J60" i="15" s="1"/>
  <c r="K60" s="1"/>
  <c r="L60" s="1"/>
  <c r="AB60" s="1"/>
  <c r="AA14" i="4"/>
  <c r="N14" i="9"/>
  <c r="AC56" i="4"/>
  <c r="Q56" i="9"/>
  <c r="Y18" i="4"/>
  <c r="K18" i="9"/>
  <c r="L18"/>
  <c r="J21" i="15" s="1"/>
  <c r="K21" s="1"/>
  <c r="L21" s="1"/>
  <c r="AB21"/>
  <c r="W15" i="4"/>
  <c r="H15" i="9"/>
  <c r="AC39" i="4"/>
  <c r="Q39" i="9"/>
  <c r="R39" s="1"/>
  <c r="P42" i="15" s="1"/>
  <c r="Q42" s="1"/>
  <c r="R42"/>
  <c r="AD42" s="1"/>
  <c r="AE56" i="4"/>
  <c r="T56" i="9"/>
  <c r="U56"/>
  <c r="S59" i="15" s="1"/>
  <c r="T59" s="1"/>
  <c r="U59" s="1"/>
  <c r="AE59" s="1"/>
  <c r="AA15" i="4"/>
  <c r="N15" i="9"/>
  <c r="AE35" i="4"/>
  <c r="T35" i="9"/>
  <c r="U35" s="1"/>
  <c r="S38" i="15" s="1"/>
  <c r="T38" s="1"/>
  <c r="AG52" i="4"/>
  <c r="W52" i="9"/>
  <c r="X52"/>
  <c r="V55" i="15" s="1"/>
  <c r="W55" s="1"/>
  <c r="X55" s="1"/>
  <c r="AF55" s="1"/>
  <c r="AG23" i="4"/>
  <c r="W23" i="9"/>
  <c r="W33" i="4"/>
  <c r="H33" i="9"/>
  <c r="AC26" i="4"/>
  <c r="Q26" i="9"/>
  <c r="R26"/>
  <c r="P29" i="15" s="1"/>
  <c r="Q29" s="1"/>
  <c r="R29" s="1"/>
  <c r="AD29" s="1"/>
  <c r="AC20" i="4"/>
  <c r="Q20" i="9"/>
  <c r="R20"/>
  <c r="AA54" i="4"/>
  <c r="N54" i="9"/>
  <c r="O54"/>
  <c r="M57" i="15" s="1"/>
  <c r="N57" s="1"/>
  <c r="O57" s="1"/>
  <c r="AC57" s="1"/>
  <c r="W35" i="4"/>
  <c r="H35" i="9"/>
  <c r="AC57" i="4"/>
  <c r="Q57" i="9"/>
  <c r="R57" s="1"/>
  <c r="P60" i="15" s="1"/>
  <c r="Q60" s="1"/>
  <c r="R60"/>
  <c r="AD60" s="1"/>
  <c r="W50" i="4"/>
  <c r="H50" i="9"/>
  <c r="I50"/>
  <c r="G53" i="15" s="1"/>
  <c r="H53" s="1"/>
  <c r="I53" s="1"/>
  <c r="AA53" s="1"/>
  <c r="AE44" i="4"/>
  <c r="T44" i="9"/>
  <c r="U53" i="4"/>
  <c r="E53" i="9"/>
  <c r="F53" s="1"/>
  <c r="D56" i="15" s="1"/>
  <c r="E56" s="1"/>
  <c r="F56" s="1"/>
  <c r="Z56" s="1"/>
  <c r="W52" i="4"/>
  <c r="H52" i="9"/>
  <c r="AE57" i="4"/>
  <c r="T57" i="9"/>
  <c r="U57" s="1"/>
  <c r="S60" i="15" s="1"/>
  <c r="T60" s="1"/>
  <c r="U60" s="1"/>
  <c r="AE60" s="1"/>
  <c r="U56" i="4"/>
  <c r="E56" i="9"/>
  <c r="Y39" i="4"/>
  <c r="K39" i="9"/>
  <c r="L39"/>
  <c r="J42" i="15" s="1"/>
  <c r="K42" s="1"/>
  <c r="L42" s="1"/>
  <c r="AB42" s="1"/>
  <c r="U21" i="4"/>
  <c r="E21" i="9"/>
  <c r="F21" s="1"/>
  <c r="D24" i="15" s="1"/>
  <c r="E24" s="1"/>
  <c r="F24" s="1"/>
  <c r="Z24" s="1"/>
  <c r="U58" i="4"/>
  <c r="E58" i="9"/>
  <c r="AA53" i="4"/>
  <c r="N53" i="9"/>
  <c r="Y43" i="4"/>
  <c r="K43" i="9"/>
  <c r="W34" i="4"/>
  <c r="H34" i="9"/>
  <c r="U25" i="4"/>
  <c r="E25" i="9"/>
  <c r="AE23" i="4"/>
  <c r="T23" i="9"/>
  <c r="W54" i="4"/>
  <c r="H54" i="9"/>
  <c r="I54" s="1"/>
  <c r="G57" i="15" s="1"/>
  <c r="H57" s="1"/>
  <c r="I57" s="1"/>
  <c r="AA57" s="1"/>
  <c r="Y26" i="4"/>
  <c r="K26" i="9"/>
  <c r="L26"/>
  <c r="J29" i="15" s="1"/>
  <c r="K29" s="1"/>
  <c r="L29" s="1"/>
  <c r="AB29" s="1"/>
  <c r="AA30" i="4"/>
  <c r="N30" i="9"/>
  <c r="AC27" i="4"/>
  <c r="Q27" i="9"/>
  <c r="R27" s="1"/>
  <c r="P30" i="15" s="1"/>
  <c r="Q30" s="1"/>
  <c r="R30" s="1"/>
  <c r="AD30" s="1"/>
  <c r="Y22" i="4"/>
  <c r="K22" i="9"/>
  <c r="AG38" i="4"/>
  <c r="W38" i="9"/>
  <c r="X38" s="1"/>
  <c r="V41" i="15" s="1"/>
  <c r="W41" s="1"/>
  <c r="X41" s="1"/>
  <c r="AF41" s="1"/>
  <c r="W58" i="4"/>
  <c r="H58" i="9"/>
  <c r="AC15" i="4"/>
  <c r="Q15" i="9"/>
  <c r="Y54" i="4"/>
  <c r="K54" i="9"/>
  <c r="L54"/>
  <c r="J57" i="15" s="1"/>
  <c r="K57" s="1"/>
  <c r="L57" s="1"/>
  <c r="AB57" s="1"/>
  <c r="U20" i="4"/>
  <c r="E20" i="9"/>
  <c r="AA20" i="4"/>
  <c r="N20" i="9"/>
  <c r="O20" s="1"/>
  <c r="M23" i="15" s="1"/>
  <c r="N23" s="1"/>
  <c r="O23" s="1"/>
  <c r="AC23" s="1"/>
  <c r="U43" i="4"/>
  <c r="E43" i="9"/>
  <c r="AE20" i="4"/>
  <c r="T20" i="9"/>
  <c r="AG14" i="4"/>
  <c r="W14" i="9"/>
  <c r="X14"/>
  <c r="V17" i="15" s="1"/>
  <c r="W17" s="1"/>
  <c r="X17" s="1"/>
  <c r="AF17"/>
  <c r="AA47" i="4"/>
  <c r="N47" i="9"/>
  <c r="O47" s="1"/>
  <c r="M50" i="15" s="1"/>
  <c r="N50" s="1"/>
  <c r="O50" s="1"/>
  <c r="AC50" s="1"/>
  <c r="W29" i="4"/>
  <c r="H29" i="9"/>
  <c r="I29"/>
  <c r="G32" i="15" s="1"/>
  <c r="H32"/>
  <c r="I32" s="1"/>
  <c r="AA32" s="1"/>
  <c r="AC35" i="4"/>
  <c r="Q35" i="9"/>
  <c r="O48"/>
  <c r="M51" i="15" s="1"/>
  <c r="N51" s="1"/>
  <c r="O51" s="1"/>
  <c r="AC51"/>
  <c r="N34"/>
  <c r="O34" s="1"/>
  <c r="AC34" s="1"/>
  <c r="O40"/>
  <c r="AC40" s="1"/>
  <c r="R52" i="9"/>
  <c r="P55" i="15" s="1"/>
  <c r="Q55"/>
  <c r="R55" s="1"/>
  <c r="AD55" s="1"/>
  <c r="S36"/>
  <c r="T36" s="1"/>
  <c r="U36" s="1"/>
  <c r="AE36" s="1"/>
  <c r="F37" i="9"/>
  <c r="D40" i="15" s="1"/>
  <c r="E40" s="1"/>
  <c r="F40" s="1"/>
  <c r="Z40"/>
  <c r="H34"/>
  <c r="I34" s="1"/>
  <c r="AA34" s="1"/>
  <c r="M59"/>
  <c r="N59" s="1"/>
  <c r="O59" s="1"/>
  <c r="AC59" s="1"/>
  <c r="W43" i="6"/>
  <c r="E43" i="10"/>
  <c r="W56" i="6"/>
  <c r="E56" i="10"/>
  <c r="AA49" i="6"/>
  <c r="K49" i="10"/>
  <c r="W24" i="6"/>
  <c r="E24" i="10"/>
  <c r="Y48" i="6"/>
  <c r="H48" i="10"/>
  <c r="I48"/>
  <c r="G51" i="14"/>
  <c r="H51"/>
  <c r="I51" s="1"/>
  <c r="R51" s="1"/>
  <c r="AC38" i="6"/>
  <c r="N38" i="10"/>
  <c r="W46" i="6"/>
  <c r="E46" i="10"/>
  <c r="AA23" i="6"/>
  <c r="K23" i="10"/>
  <c r="L23" s="1"/>
  <c r="J26" i="14" s="1"/>
  <c r="K26" s="1"/>
  <c r="L26" s="1"/>
  <c r="S26" s="1"/>
  <c r="AC49" i="6"/>
  <c r="N49" i="10"/>
  <c r="AC40" i="6"/>
  <c r="N40" i="10"/>
  <c r="Y47" i="6"/>
  <c r="H47" i="10"/>
  <c r="Y36" i="6"/>
  <c r="H36" i="10"/>
  <c r="AA48" i="6"/>
  <c r="K48" i="10"/>
  <c r="Y55" i="6"/>
  <c r="H55" i="10"/>
  <c r="AA14" i="6"/>
  <c r="K14" i="10"/>
  <c r="AC42" i="6"/>
  <c r="N42" i="10"/>
  <c r="Y52" i="6"/>
  <c r="H52" i="10"/>
  <c r="I52" s="1"/>
  <c r="G55" i="14"/>
  <c r="H55" s="1"/>
  <c r="I55" s="1"/>
  <c r="R55" s="1"/>
  <c r="AC47" i="6"/>
  <c r="N47" i="10"/>
  <c r="AA37" i="6"/>
  <c r="K37" i="10"/>
  <c r="W16" i="6"/>
  <c r="E16" i="10"/>
  <c r="AC21" i="6"/>
  <c r="N21" i="10"/>
  <c r="Y33" i="6"/>
  <c r="H33" i="10"/>
  <c r="AC57" i="6"/>
  <c r="N57" i="10"/>
  <c r="Y37" i="6"/>
  <c r="H37" i="10"/>
  <c r="Y27" i="6"/>
  <c r="H27" i="10"/>
  <c r="AA17" i="6"/>
  <c r="K17" i="10"/>
  <c r="W49" i="6"/>
  <c r="E49" i="10"/>
  <c r="Y51" i="6"/>
  <c r="H51" i="10"/>
  <c r="AC17" i="6"/>
  <c r="N17" i="10"/>
  <c r="AC16" i="6"/>
  <c r="N16" i="10"/>
  <c r="Y46" i="6"/>
  <c r="H46" i="10"/>
  <c r="AA30" i="6"/>
  <c r="K30" i="10"/>
  <c r="W27" i="6"/>
  <c r="E27" i="10"/>
  <c r="W44" i="6"/>
  <c r="E44" i="10"/>
  <c r="AA26" i="6"/>
  <c r="K26" i="10"/>
  <c r="L26"/>
  <c r="J29" i="14" s="1"/>
  <c r="K29" s="1"/>
  <c r="L29" s="1"/>
  <c r="S29" s="1"/>
  <c r="AC39" i="6"/>
  <c r="N39" i="10"/>
  <c r="O39"/>
  <c r="M42" i="14"/>
  <c r="Y54" i="6"/>
  <c r="H54" i="10"/>
  <c r="AC56" i="6"/>
  <c r="N56" i="10"/>
  <c r="W41" i="6"/>
  <c r="E41" i="10"/>
  <c r="AC44" i="6"/>
  <c r="N44" i="10"/>
  <c r="O44"/>
  <c r="AA22" i="6"/>
  <c r="K22" i="10"/>
  <c r="L22" s="1"/>
  <c r="J25" i="14" s="1"/>
  <c r="K25" s="1"/>
  <c r="L25"/>
  <c r="S25" s="1"/>
  <c r="AC22" i="6"/>
  <c r="N22" i="10"/>
  <c r="O22"/>
  <c r="M25" i="14" s="1"/>
  <c r="N25" s="1"/>
  <c r="O25" s="1"/>
  <c r="T25" s="1"/>
  <c r="W37" i="6"/>
  <c r="E37" i="10"/>
  <c r="F37" s="1"/>
  <c r="D40" i="14" s="1"/>
  <c r="E40" s="1"/>
  <c r="F40" s="1"/>
  <c r="Q40" s="1"/>
  <c r="W35" i="6"/>
  <c r="E35" i="10"/>
  <c r="F35" s="1"/>
  <c r="D38" i="14" s="1"/>
  <c r="Y56" i="6"/>
  <c r="H56" i="10"/>
  <c r="AC53" i="6"/>
  <c r="N53" i="10"/>
  <c r="O53" s="1"/>
  <c r="M56" i="14" s="1"/>
  <c r="N56" s="1"/>
  <c r="O56" s="1"/>
  <c r="T56" s="1"/>
  <c r="AC50" i="6"/>
  <c r="N50" i="10"/>
  <c r="I57"/>
  <c r="G60" i="14" s="1"/>
  <c r="H60" s="1"/>
  <c r="I60" s="1"/>
  <c r="R60" s="1"/>
  <c r="F47" i="10"/>
  <c r="D50" i="14"/>
  <c r="E50" s="1"/>
  <c r="F50"/>
  <c r="Q50" s="1"/>
  <c r="F19" i="10"/>
  <c r="I18"/>
  <c r="G21" i="14" s="1"/>
  <c r="H21" s="1"/>
  <c r="I21" s="1"/>
  <c r="R21" s="1"/>
  <c r="Y42" i="6"/>
  <c r="H42" i="10"/>
  <c r="AA36" i="6"/>
  <c r="K36" i="10"/>
  <c r="AC31" i="6"/>
  <c r="N31" i="10"/>
  <c r="AA28" i="6"/>
  <c r="K28" i="10"/>
  <c r="AC33" i="6"/>
  <c r="N33" i="10"/>
  <c r="O33" s="1"/>
  <c r="M36" i="14" s="1"/>
  <c r="N36"/>
  <c r="O36" s="1"/>
  <c r="T36" s="1"/>
  <c r="W33" i="6"/>
  <c r="E33" i="10"/>
  <c r="F33" s="1"/>
  <c r="D36" i="14" s="1"/>
  <c r="E36" s="1"/>
  <c r="F36"/>
  <c r="Q36" s="1"/>
  <c r="Y50" i="6"/>
  <c r="H50" i="10"/>
  <c r="Y23" i="6"/>
  <c r="H23" i="10"/>
  <c r="W21" i="6"/>
  <c r="E21" i="10"/>
  <c r="F21"/>
  <c r="D24" i="14" s="1"/>
  <c r="E24" s="1"/>
  <c r="Y41" i="6"/>
  <c r="H41" i="10"/>
  <c r="I41" s="1"/>
  <c r="G44" i="14" s="1"/>
  <c r="H44" s="1"/>
  <c r="W40" i="6"/>
  <c r="E40" i="10"/>
  <c r="Y53" i="6"/>
  <c r="H53" i="10"/>
  <c r="I53"/>
  <c r="G56" i="14" s="1"/>
  <c r="H56" s="1"/>
  <c r="AA32" i="6"/>
  <c r="K32" i="10"/>
  <c r="Y39" i="6"/>
  <c r="H39" i="10"/>
  <c r="Y44" i="6"/>
  <c r="H44" i="10"/>
  <c r="G47" i="14"/>
  <c r="H47" s="1"/>
  <c r="I47" s="1"/>
  <c r="R47" s="1"/>
  <c r="W15" i="6"/>
  <c r="E15" i="10"/>
  <c r="AC37" i="6"/>
  <c r="N37" i="10"/>
  <c r="O37"/>
  <c r="M40" i="14" s="1"/>
  <c r="N40" s="1"/>
  <c r="O40" s="1"/>
  <c r="T40" s="1"/>
  <c r="Y17" i="6"/>
  <c r="H17" i="10"/>
  <c r="I17" s="1"/>
  <c r="AC30" i="6"/>
  <c r="N30" i="10"/>
  <c r="O30"/>
  <c r="M33" i="14"/>
  <c r="Y21" i="6"/>
  <c r="H21" i="10"/>
  <c r="Y49" i="6"/>
  <c r="H49" i="10"/>
  <c r="W48" i="6"/>
  <c r="E48" i="10"/>
  <c r="AC46" i="6"/>
  <c r="N46" i="10"/>
  <c r="O46" s="1"/>
  <c r="M49" i="14" s="1"/>
  <c r="N49" s="1"/>
  <c r="O49" s="1"/>
  <c r="T49" s="1"/>
  <c r="Z44" i="6"/>
  <c r="J44" i="10"/>
  <c r="L44"/>
  <c r="J47" i="14" s="1"/>
  <c r="K47" s="1"/>
  <c r="L47" s="1"/>
  <c r="S47"/>
  <c r="V48" i="6"/>
  <c r="D48" i="10"/>
  <c r="F48"/>
  <c r="X34" i="6"/>
  <c r="G34" i="10"/>
  <c r="AB14" i="6"/>
  <c r="M14" i="10"/>
  <c r="X58" i="6"/>
  <c r="G58" i="10"/>
  <c r="AB51" i="6"/>
  <c r="M51" i="10"/>
  <c r="Z52" i="6"/>
  <c r="J52" i="10"/>
  <c r="Z17" i="6"/>
  <c r="J17" i="10"/>
  <c r="L17"/>
  <c r="J20" i="14" s="1"/>
  <c r="K20" s="1"/>
  <c r="L20" s="1"/>
  <c r="S20" s="1"/>
  <c r="Z49" i="6"/>
  <c r="J49" i="10"/>
  <c r="L49" s="1"/>
  <c r="J52" i="14" s="1"/>
  <c r="K52" s="1"/>
  <c r="L52" s="1"/>
  <c r="S52" s="1"/>
  <c r="Z34" i="6"/>
  <c r="J34" i="10"/>
  <c r="V39" i="6"/>
  <c r="D39" i="10"/>
  <c r="X36" i="6"/>
  <c r="G36" i="10"/>
  <c r="V34" i="6"/>
  <c r="D34" i="10"/>
  <c r="F34" s="1"/>
  <c r="D37" i="14" s="1"/>
  <c r="E37" s="1"/>
  <c r="F37" s="1"/>
  <c r="Q37" s="1"/>
  <c r="AB52" i="6"/>
  <c r="M52" i="10"/>
  <c r="O52"/>
  <c r="M55" i="14" s="1"/>
  <c r="N55" s="1"/>
  <c r="O55" s="1"/>
  <c r="T55" s="1"/>
  <c r="AB19" i="6"/>
  <c r="M19" i="10"/>
  <c r="O19"/>
  <c r="M22" i="14"/>
  <c r="N22" s="1"/>
  <c r="O22" s="1"/>
  <c r="T22" s="1"/>
  <c r="AB38" i="6"/>
  <c r="M38" i="10"/>
  <c r="AB35" i="6"/>
  <c r="M35" i="10"/>
  <c r="O35"/>
  <c r="M38" i="14" s="1"/>
  <c r="N38" s="1"/>
  <c r="O38" s="1"/>
  <c r="T38"/>
  <c r="V38" i="6"/>
  <c r="D38" i="10"/>
  <c r="F38"/>
  <c r="D41" i="14"/>
  <c r="E41" s="1"/>
  <c r="F41" s="1"/>
  <c r="Q41" s="1"/>
  <c r="AB17" i="6"/>
  <c r="M17" i="10"/>
  <c r="O17" s="1"/>
  <c r="M20" i="14" s="1"/>
  <c r="N20"/>
  <c r="O20" s="1"/>
  <c r="T20" s="1"/>
  <c r="Z28" i="6"/>
  <c r="J28" i="10"/>
  <c r="L28" s="1"/>
  <c r="J31" i="14" s="1"/>
  <c r="K31" s="1"/>
  <c r="L31"/>
  <c r="S31" s="1"/>
  <c r="X39" i="6"/>
  <c r="G39" i="10"/>
  <c r="I39"/>
  <c r="G42" i="14" s="1"/>
  <c r="H42" s="1"/>
  <c r="I42" s="1"/>
  <c r="R42" s="1"/>
  <c r="V42" i="6"/>
  <c r="D42" i="10"/>
  <c r="Z50" i="6"/>
  <c r="J50" i="10"/>
  <c r="V40" i="6"/>
  <c r="D40" i="10"/>
  <c r="F40"/>
  <c r="D43" i="14"/>
  <c r="E43" s="1"/>
  <c r="F43" s="1"/>
  <c r="Q43" s="1"/>
  <c r="V14" i="6"/>
  <c r="D14" i="10"/>
  <c r="F14"/>
  <c r="D17" i="14"/>
  <c r="Z15" i="6"/>
  <c r="J15" i="10"/>
  <c r="L15"/>
  <c r="J18" i="14" s="1"/>
  <c r="K18" s="1"/>
  <c r="L18" s="1"/>
  <c r="S18" s="1"/>
  <c r="AB32" i="6"/>
  <c r="M32" i="10"/>
  <c r="X23" i="6"/>
  <c r="G23" i="10"/>
  <c r="I23"/>
  <c r="G26" i="14" s="1"/>
  <c r="H26" s="1"/>
  <c r="I26" s="1"/>
  <c r="R26" s="1"/>
  <c r="X43" i="6"/>
  <c r="G43" i="10"/>
  <c r="I43"/>
  <c r="G46" i="14"/>
  <c r="H46"/>
  <c r="I46" s="1"/>
  <c r="R46" s="1"/>
  <c r="AB42" i="6"/>
  <c r="M42" i="10"/>
  <c r="X51" i="6"/>
  <c r="G51" i="10"/>
  <c r="I51"/>
  <c r="G54" i="14"/>
  <c r="H54"/>
  <c r="I54" s="1"/>
  <c r="R54" s="1"/>
  <c r="Z29" i="6"/>
  <c r="J29" i="10"/>
  <c r="L29" s="1"/>
  <c r="J32" i="14" s="1"/>
  <c r="K32" s="1"/>
  <c r="L32" s="1"/>
  <c r="S32" s="1"/>
  <c r="Z21" i="6"/>
  <c r="J21" i="10"/>
  <c r="Z53" i="6"/>
  <c r="J53" i="10"/>
  <c r="X30" i="6"/>
  <c r="G30" i="10"/>
  <c r="I30" s="1"/>
  <c r="G33" i="14" s="1"/>
  <c r="H33" s="1"/>
  <c r="I33" s="1"/>
  <c r="R33" s="1"/>
  <c r="V41" i="6"/>
  <c r="D41" i="10"/>
  <c r="F41"/>
  <c r="D44" i="14" s="1"/>
  <c r="E44" s="1"/>
  <c r="F44" s="1"/>
  <c r="Q44"/>
  <c r="Z51" i="6"/>
  <c r="J51" i="10"/>
  <c r="V49" i="6"/>
  <c r="D49" i="10"/>
  <c r="F49" s="1"/>
  <c r="D52" i="14" s="1"/>
  <c r="E52" s="1"/>
  <c r="F52" s="1"/>
  <c r="V30" i="6"/>
  <c r="D30" i="10"/>
  <c r="F30" s="1"/>
  <c r="D33" i="14" s="1"/>
  <c r="E33" s="1"/>
  <c r="F33" s="1"/>
  <c r="Q33" s="1"/>
  <c r="AB56" i="6"/>
  <c r="M56" i="10"/>
  <c r="O56"/>
  <c r="M59" i="14" s="1"/>
  <c r="N59" s="1"/>
  <c r="O59" s="1"/>
  <c r="T59"/>
  <c r="V31" i="6"/>
  <c r="D31" i="10"/>
  <c r="N44" i="14"/>
  <c r="O44" s="1"/>
  <c r="T44" s="1"/>
  <c r="Y58" i="6"/>
  <c r="H58" i="10"/>
  <c r="I58" s="1"/>
  <c r="G61" i="14" s="1"/>
  <c r="H61" s="1"/>
  <c r="I61" s="1"/>
  <c r="R61" s="1"/>
  <c r="AC20" i="6"/>
  <c r="N20" i="10"/>
  <c r="W32" i="6"/>
  <c r="E32" i="10"/>
  <c r="AA33" i="6"/>
  <c r="K33" i="10"/>
  <c r="W39" i="6"/>
  <c r="E39" i="10"/>
  <c r="F39" s="1"/>
  <c r="D42" i="14" s="1"/>
  <c r="E42" s="1"/>
  <c r="F42" s="1"/>
  <c r="Q42" s="1"/>
  <c r="Y29" i="6"/>
  <c r="H29" i="10"/>
  <c r="AC18" i="6"/>
  <c r="N18" i="10"/>
  <c r="O18" s="1"/>
  <c r="M21" i="14" s="1"/>
  <c r="N21" s="1"/>
  <c r="O21"/>
  <c r="T21" s="1"/>
  <c r="AC27" i="6"/>
  <c r="N27" i="10"/>
  <c r="AC24" i="6"/>
  <c r="N24" i="10"/>
  <c r="O24"/>
  <c r="M27" i="14" s="1"/>
  <c r="N27"/>
  <c r="O27" s="1"/>
  <c r="T27" s="1"/>
  <c r="AC34" i="6"/>
  <c r="N34" i="10"/>
  <c r="Y28" i="6"/>
  <c r="H28" i="10"/>
  <c r="W31" i="6"/>
  <c r="E31" i="10"/>
  <c r="W54" i="6"/>
  <c r="E54" i="10"/>
  <c r="W51" i="6"/>
  <c r="E51" i="10"/>
  <c r="AC36" i="6"/>
  <c r="N36" i="10"/>
  <c r="O36"/>
  <c r="M39" i="14" s="1"/>
  <c r="N39" s="1"/>
  <c r="O39" s="1"/>
  <c r="T39" s="1"/>
  <c r="Y19" i="6"/>
  <c r="H19" i="10"/>
  <c r="I18" i="14"/>
  <c r="R18" s="1"/>
  <c r="N26"/>
  <c r="O26" s="1"/>
  <c r="T26" s="1"/>
  <c r="M47"/>
  <c r="N47"/>
  <c r="O47" s="1"/>
  <c r="T47" s="1"/>
  <c r="J21"/>
  <c r="K21"/>
  <c r="L21" s="1"/>
  <c r="S21" s="1"/>
  <c r="Q21"/>
  <c r="AC41" i="15"/>
  <c r="L49" i="9"/>
  <c r="J52" i="15"/>
  <c r="K52" s="1"/>
  <c r="L52"/>
  <c r="AB52" s="1"/>
  <c r="L52" i="9"/>
  <c r="J55" i="15"/>
  <c r="K55"/>
  <c r="L55" s="1"/>
  <c r="AB55" s="1"/>
  <c r="E50"/>
  <c r="F50" s="1"/>
  <c r="Z50" s="1"/>
  <c r="I56" i="9"/>
  <c r="G59" i="15"/>
  <c r="H59" s="1"/>
  <c r="I59" s="1"/>
  <c r="AA59" s="1"/>
  <c r="R51" i="9"/>
  <c r="P54" i="15" s="1"/>
  <c r="Q54" s="1"/>
  <c r="R54" s="1"/>
  <c r="AD54"/>
  <c r="N44"/>
  <c r="O44" s="1"/>
  <c r="AC44" s="1"/>
  <c r="K35"/>
  <c r="L35" s="1"/>
  <c r="AB35" s="1"/>
  <c r="E53"/>
  <c r="F53" s="1"/>
  <c r="Z53" s="1"/>
  <c r="F49" i="9"/>
  <c r="D52" i="15" s="1"/>
  <c r="E52" s="1"/>
  <c r="F52" s="1"/>
  <c r="Z52" s="1"/>
  <c r="I55" i="9"/>
  <c r="G58" i="15" s="1"/>
  <c r="H58" s="1"/>
  <c r="I58"/>
  <c r="AA58" s="1"/>
  <c r="F55"/>
  <c r="Z55" s="1"/>
  <c r="V43"/>
  <c r="W43" s="1"/>
  <c r="X43" s="1"/>
  <c r="AF43" s="1"/>
  <c r="L33" i="9"/>
  <c r="J36" i="15" s="1"/>
  <c r="K36" s="1"/>
  <c r="L36" s="1"/>
  <c r="AB36"/>
  <c r="R53" i="9"/>
  <c r="P56" i="15"/>
  <c r="Q56" s="1"/>
  <c r="R56" s="1"/>
  <c r="AD56" s="1"/>
  <c r="U41" i="9"/>
  <c r="S44" i="15"/>
  <c r="T44"/>
  <c r="U44" s="1"/>
  <c r="AE44" s="1"/>
  <c r="P34"/>
  <c r="Q34" s="1"/>
  <c r="R34" s="1"/>
  <c r="AD34" s="1"/>
  <c r="O55" i="9"/>
  <c r="M58" i="15" s="1"/>
  <c r="N58" s="1"/>
  <c r="O58" s="1"/>
  <c r="AC58" s="1"/>
  <c r="L45" i="9"/>
  <c r="J48" i="15"/>
  <c r="K48"/>
  <c r="L48"/>
  <c r="AB48" s="1"/>
  <c r="N31"/>
  <c r="O31" s="1"/>
  <c r="AC31" s="1"/>
  <c r="R45"/>
  <c r="AD45" s="1"/>
  <c r="T55"/>
  <c r="U55" s="1"/>
  <c r="AE55" s="1"/>
  <c r="J49"/>
  <c r="K49" s="1"/>
  <c r="L49" s="1"/>
  <c r="AB49" s="1"/>
  <c r="X53" i="9"/>
  <c r="V56" i="15" s="1"/>
  <c r="W56" s="1"/>
  <c r="X56" s="1"/>
  <c r="AF56" s="1"/>
  <c r="L36" i="9"/>
  <c r="J39" i="15"/>
  <c r="K39" s="1"/>
  <c r="L39" s="1"/>
  <c r="AB39" s="1"/>
  <c r="U50" i="9"/>
  <c r="S53" i="15"/>
  <c r="T53"/>
  <c r="U53" s="1"/>
  <c r="AE53" s="1"/>
  <c r="G43"/>
  <c r="H43"/>
  <c r="I43" s="1"/>
  <c r="AA43" s="1"/>
  <c r="I38" i="9"/>
  <c r="G41" i="15"/>
  <c r="H41" s="1"/>
  <c r="I41" s="1"/>
  <c r="AA41" s="1"/>
  <c r="R40" i="9"/>
  <c r="P43" i="15" s="1"/>
  <c r="Q43" s="1"/>
  <c r="R43" s="1"/>
  <c r="AD43"/>
  <c r="R50" i="9"/>
  <c r="P53" i="15"/>
  <c r="Q53" s="1"/>
  <c r="R53"/>
  <c r="AD53" s="1"/>
  <c r="R40"/>
  <c r="AD40" s="1"/>
  <c r="U45" i="9"/>
  <c r="S48" i="15" s="1"/>
  <c r="T48"/>
  <c r="U48" s="1"/>
  <c r="AE48" s="1"/>
  <c r="F38" i="9"/>
  <c r="D41" i="15"/>
  <c r="E41" s="1"/>
  <c r="F41" s="1"/>
  <c r="Z41" s="1"/>
  <c r="O42" i="9"/>
  <c r="M45" i="15" s="1"/>
  <c r="N45" s="1"/>
  <c r="O45" s="1"/>
  <c r="AC45"/>
  <c r="U31" i="9"/>
  <c r="S34" i="15"/>
  <c r="T34" s="1"/>
  <c r="U34"/>
  <c r="AE34" s="1"/>
  <c r="K41"/>
  <c r="L41" s="1"/>
  <c r="AB41" s="1"/>
  <c r="O46" i="9"/>
  <c r="M49" i="15"/>
  <c r="N49" s="1"/>
  <c r="O49" s="1"/>
  <c r="AC49" s="1"/>
  <c r="U48" i="9"/>
  <c r="S51" i="15" s="1"/>
  <c r="T51" s="1"/>
  <c r="U51" s="1"/>
  <c r="AE51" s="1"/>
  <c r="R32" i="9"/>
  <c r="P35" i="15"/>
  <c r="Q35"/>
  <c r="R35"/>
  <c r="AD35" s="1"/>
  <c r="R38" i="9"/>
  <c r="P41" i="15" s="1"/>
  <c r="Q41"/>
  <c r="R41" s="1"/>
  <c r="AD41" s="1"/>
  <c r="F42" i="9"/>
  <c r="D45" i="15"/>
  <c r="E45" s="1"/>
  <c r="F45" s="1"/>
  <c r="Z45" s="1"/>
  <c r="T58"/>
  <c r="U58" s="1"/>
  <c r="AE58" s="1"/>
  <c r="O40" i="9"/>
  <c r="M43" i="15" s="1"/>
  <c r="N43" s="1"/>
  <c r="O43" s="1"/>
  <c r="AC43"/>
  <c r="R46" i="9"/>
  <c r="P49" i="15"/>
  <c r="Q49" s="1"/>
  <c r="R49" s="1"/>
  <c r="AD49" s="1"/>
  <c r="E47"/>
  <c r="F47" s="1"/>
  <c r="Z47" s="1"/>
  <c r="R36" i="9"/>
  <c r="P39" i="15"/>
  <c r="Q39" s="1"/>
  <c r="R39" s="1"/>
  <c r="AD39" s="1"/>
  <c r="F36" i="9"/>
  <c r="D39" i="15"/>
  <c r="E39" s="1"/>
  <c r="F39"/>
  <c r="Z39" s="1"/>
  <c r="I39" i="9"/>
  <c r="G42" i="15"/>
  <c r="H42"/>
  <c r="I42" s="1"/>
  <c r="AA42" s="1"/>
  <c r="F30" i="9"/>
  <c r="D33" i="15"/>
  <c r="E33" s="1"/>
  <c r="F33" s="1"/>
  <c r="Z33" s="1"/>
  <c r="U46" i="9"/>
  <c r="S49" i="15" s="1"/>
  <c r="T49" s="1"/>
  <c r="U49" s="1"/>
  <c r="AE49" s="1"/>
  <c r="L40" i="9"/>
  <c r="J43" i="15"/>
  <c r="K43"/>
  <c r="L43"/>
  <c r="AB43" s="1"/>
  <c r="D36"/>
  <c r="E36" s="1"/>
  <c r="F36" s="1"/>
  <c r="Z36" s="1"/>
  <c r="L34"/>
  <c r="AB34" s="1"/>
  <c r="I45" i="9"/>
  <c r="G48" i="15" s="1"/>
  <c r="H48" s="1"/>
  <c r="I48" s="1"/>
  <c r="AA48" s="1"/>
  <c r="Q31"/>
  <c r="R31" s="1"/>
  <c r="AD31" s="1"/>
  <c r="I36" i="9"/>
  <c r="G39" i="15"/>
  <c r="H39" s="1"/>
  <c r="I39" s="1"/>
  <c r="AA39" s="1"/>
  <c r="X46" i="9"/>
  <c r="V49" i="15" s="1"/>
  <c r="W49" s="1"/>
  <c r="X49" s="1"/>
  <c r="AF49" s="1"/>
  <c r="U58" i="9"/>
  <c r="S61" i="15"/>
  <c r="T61" s="1"/>
  <c r="U61"/>
  <c r="AE61" s="1"/>
  <c r="O17" i="9"/>
  <c r="M20" i="15"/>
  <c r="N20"/>
  <c r="O20" s="1"/>
  <c r="AC20" s="1"/>
  <c r="O18"/>
  <c r="AC18" s="1"/>
  <c r="R17" i="9"/>
  <c r="P20" i="15"/>
  <c r="Q20"/>
  <c r="R20" s="1"/>
  <c r="AD20" s="1"/>
  <c r="F20" i="9"/>
  <c r="D23" i="15"/>
  <c r="E23" s="1"/>
  <c r="F23" s="1"/>
  <c r="Z23" s="1"/>
  <c r="F15" i="9"/>
  <c r="D18" i="15" s="1"/>
  <c r="E18" s="1"/>
  <c r="F18" s="1"/>
  <c r="Z18"/>
  <c r="X48" i="9"/>
  <c r="V51" i="15"/>
  <c r="W51"/>
  <c r="X51"/>
  <c r="AF51" s="1"/>
  <c r="U14" i="9"/>
  <c r="S17" i="15" s="1"/>
  <c r="T17" s="1"/>
  <c r="U17" s="1"/>
  <c r="AE17"/>
  <c r="U21" i="9"/>
  <c r="S24" i="15"/>
  <c r="T24" s="1"/>
  <c r="U24"/>
  <c r="AE24" s="1"/>
  <c r="T35"/>
  <c r="U35" s="1"/>
  <c r="AE35" s="1"/>
  <c r="V45"/>
  <c r="W45"/>
  <c r="X45" s="1"/>
  <c r="AF45" s="1"/>
  <c r="L27" i="9"/>
  <c r="J30" i="15"/>
  <c r="K30" s="1"/>
  <c r="L30" s="1"/>
  <c r="AB30" s="1"/>
  <c r="U24" i="9"/>
  <c r="S27" i="15" s="1"/>
  <c r="T27" s="1"/>
  <c r="U27" s="1"/>
  <c r="AE27" s="1"/>
  <c r="O22" i="9"/>
  <c r="M25" i="15"/>
  <c r="N25" s="1"/>
  <c r="O25"/>
  <c r="AC25" s="1"/>
  <c r="X44" i="9"/>
  <c r="V47" i="15"/>
  <c r="W47" s="1"/>
  <c r="X47" s="1"/>
  <c r="AF47" s="1"/>
  <c r="O26" i="9"/>
  <c r="M29" i="15" s="1"/>
  <c r="N29" s="1"/>
  <c r="O29" s="1"/>
  <c r="AC29" s="1"/>
  <c r="J20"/>
  <c r="K20" s="1"/>
  <c r="L20" s="1"/>
  <c r="AB20" s="1"/>
  <c r="F55" i="9"/>
  <c r="D58" i="15"/>
  <c r="E58" s="1"/>
  <c r="F58" s="1"/>
  <c r="Z58" s="1"/>
  <c r="N46"/>
  <c r="O46" s="1"/>
  <c r="AC46" s="1"/>
  <c r="O19" i="9"/>
  <c r="M22" i="15"/>
  <c r="N22" s="1"/>
  <c r="O22" s="1"/>
  <c r="AC22" s="1"/>
  <c r="L53" i="9"/>
  <c r="J56" i="15" s="1"/>
  <c r="K56" s="1"/>
  <c r="L56" s="1"/>
  <c r="AB56" s="1"/>
  <c r="F24" i="9"/>
  <c r="D27" i="15" s="1"/>
  <c r="E27" s="1"/>
  <c r="F27" s="1"/>
  <c r="Z27" s="1"/>
  <c r="X18"/>
  <c r="AF18" s="1"/>
  <c r="AD19"/>
  <c r="I22" i="9"/>
  <c r="G25" i="15" s="1"/>
  <c r="H25" s="1"/>
  <c r="I25"/>
  <c r="AA25" s="1"/>
  <c r="I28" i="9"/>
  <c r="G31" i="15" s="1"/>
  <c r="H31"/>
  <c r="I31" s="1"/>
  <c r="AA31" s="1"/>
  <c r="O18" i="9"/>
  <c r="M21" i="15"/>
  <c r="N21" s="1"/>
  <c r="O21" s="1"/>
  <c r="AC21" s="1"/>
  <c r="U16" i="9"/>
  <c r="S19" i="15" s="1"/>
  <c r="T19" s="1"/>
  <c r="U19" s="1"/>
  <c r="AE19" s="1"/>
  <c r="X20" i="9"/>
  <c r="V23" i="15"/>
  <c r="W23"/>
  <c r="X23" s="1"/>
  <c r="AF23" s="1"/>
  <c r="L15" i="9"/>
  <c r="J18" i="15"/>
  <c r="K18" s="1"/>
  <c r="L18" s="1"/>
  <c r="AB18" s="1"/>
  <c r="I24" i="9"/>
  <c r="G27" i="15" s="1"/>
  <c r="H27" s="1"/>
  <c r="I27" s="1"/>
  <c r="AA27" s="1"/>
  <c r="F18" i="9"/>
  <c r="D21" i="15" s="1"/>
  <c r="E21" s="1"/>
  <c r="F21"/>
  <c r="Z21" s="1"/>
  <c r="L16" i="9"/>
  <c r="J19" i="15" s="1"/>
  <c r="K19"/>
  <c r="L19" s="1"/>
  <c r="AB19" s="1"/>
  <c r="F14" i="9"/>
  <c r="D17" i="15"/>
  <c r="E17" s="1"/>
  <c r="F17" s="1"/>
  <c r="Z17" s="1"/>
  <c r="S29"/>
  <c r="T29" s="1"/>
  <c r="U29" s="1"/>
  <c r="AE29" s="1"/>
  <c r="X28" i="9"/>
  <c r="V31" i="15" s="1"/>
  <c r="W31" s="1"/>
  <c r="X31" s="1"/>
  <c r="AF31" s="1"/>
  <c r="O25" i="9"/>
  <c r="M28" i="15" s="1"/>
  <c r="N28" s="1"/>
  <c r="O28" s="1"/>
  <c r="AC28" s="1"/>
  <c r="U17" i="9"/>
  <c r="S20" i="15" s="1"/>
  <c r="T20"/>
  <c r="U20" s="1"/>
  <c r="AE20" s="1"/>
  <c r="L24" i="9"/>
  <c r="J27" i="15"/>
  <c r="K27" s="1"/>
  <c r="L27" s="1"/>
  <c r="AB27" s="1"/>
  <c r="I25" i="9"/>
  <c r="G28" i="15" s="1"/>
  <c r="H28" s="1"/>
  <c r="I28" s="1"/>
  <c r="AA28" s="1"/>
  <c r="F26" i="9"/>
  <c r="D29" i="15" s="1"/>
  <c r="E29" s="1"/>
  <c r="F29"/>
  <c r="Z29" s="1"/>
  <c r="I33" i="9"/>
  <c r="G36" i="15" s="1"/>
  <c r="H36" s="1"/>
  <c r="I36" s="1"/>
  <c r="AA36"/>
  <c r="I26"/>
  <c r="AA26" s="1"/>
  <c r="F28" i="9"/>
  <c r="D31" i="15" s="1"/>
  <c r="E31"/>
  <c r="F31" s="1"/>
  <c r="Z31" s="1"/>
  <c r="I16" i="9"/>
  <c r="G19" i="15"/>
  <c r="H19" s="1"/>
  <c r="I19" s="1"/>
  <c r="AA19" s="1"/>
  <c r="U15" i="9"/>
  <c r="S18" i="15" s="1"/>
  <c r="T18" s="1"/>
  <c r="U18" s="1"/>
  <c r="AE18" s="1"/>
  <c r="O26"/>
  <c r="AC26" s="1"/>
  <c r="D25"/>
  <c r="E25"/>
  <c r="F25"/>
  <c r="Z25" s="1"/>
  <c r="F17" i="9"/>
  <c r="D20" i="15" s="1"/>
  <c r="E20"/>
  <c r="F20" s="1"/>
  <c r="Z20" s="1"/>
  <c r="R23" i="9"/>
  <c r="P26" i="15"/>
  <c r="Q26" s="1"/>
  <c r="R26" s="1"/>
  <c r="AD26" s="1"/>
  <c r="X19" i="9"/>
  <c r="V22" i="15" s="1"/>
  <c r="W22" s="1"/>
  <c r="X22" s="1"/>
  <c r="AF22" s="1"/>
  <c r="I19" i="9"/>
  <c r="G22" i="15"/>
  <c r="H22" s="1"/>
  <c r="I22" s="1"/>
  <c r="AA22" s="1"/>
  <c r="I17" i="9"/>
  <c r="G20" i="15"/>
  <c r="H20" s="1"/>
  <c r="I20" s="1"/>
  <c r="AA20" s="1"/>
  <c r="L21" i="9"/>
  <c r="J24" i="15" s="1"/>
  <c r="K24" s="1"/>
  <c r="L24" s="1"/>
  <c r="AB24" s="1"/>
  <c r="L20" i="9"/>
  <c r="J23" i="15"/>
  <c r="K23"/>
  <c r="L23"/>
  <c r="AB23" s="1"/>
  <c r="D30"/>
  <c r="E30" s="1"/>
  <c r="F30" s="1"/>
  <c r="Z30" s="1"/>
  <c r="U18" i="9"/>
  <c r="S21" i="15" s="1"/>
  <c r="T21" s="1"/>
  <c r="U21" s="1"/>
  <c r="AE21" s="1"/>
  <c r="X27" i="9"/>
  <c r="V30" i="15"/>
  <c r="W30"/>
  <c r="X30"/>
  <c r="AF30" s="1"/>
  <c r="R14" i="9"/>
  <c r="P17" i="15" s="1"/>
  <c r="Q17" s="1"/>
  <c r="R17" s="1"/>
  <c r="AD17"/>
  <c r="E28"/>
  <c r="F28" s="1"/>
  <c r="Z28" s="1"/>
  <c r="J22"/>
  <c r="K22" s="1"/>
  <c r="L22" s="1"/>
  <c r="AB22" s="1"/>
  <c r="X25" i="9"/>
  <c r="V28" i="15" s="1"/>
  <c r="W28" s="1"/>
  <c r="X28" s="1"/>
  <c r="AF28"/>
  <c r="X47" i="4"/>
  <c r="J47" i="9"/>
  <c r="L47"/>
  <c r="J50" i="15"/>
  <c r="K50" s="1"/>
  <c r="L50" s="1"/>
  <c r="AB50" s="1"/>
  <c r="AB25" i="4"/>
  <c r="P25" i="9"/>
  <c r="Q28" i="15"/>
  <c r="R28" s="1"/>
  <c r="AD28" s="1"/>
  <c r="AB22" i="4"/>
  <c r="P22" i="9"/>
  <c r="R22" s="1"/>
  <c r="P25" i="15" s="1"/>
  <c r="Q25" s="1"/>
  <c r="R25" s="1"/>
  <c r="AD25" s="1"/>
  <c r="T45" i="4"/>
  <c r="D45" i="9"/>
  <c r="F45"/>
  <c r="D48" i="15" s="1"/>
  <c r="E48" s="1"/>
  <c r="F48" s="1"/>
  <c r="Z48"/>
  <c r="X25" i="4"/>
  <c r="J25" i="9"/>
  <c r="L25" s="1"/>
  <c r="J28" i="15" s="1"/>
  <c r="K28" s="1"/>
  <c r="L28" s="1"/>
  <c r="AB28" s="1"/>
  <c r="Z52" i="4"/>
  <c r="M52" i="9"/>
  <c r="O52"/>
  <c r="M55" i="15" s="1"/>
  <c r="N55" s="1"/>
  <c r="O55" s="1"/>
  <c r="AC55" s="1"/>
  <c r="AF54" i="4"/>
  <c r="V54" i="9"/>
  <c r="X54" s="1"/>
  <c r="V57" i="15" s="1"/>
  <c r="W57" s="1"/>
  <c r="X57"/>
  <c r="AF57" s="1"/>
  <c r="Q52" i="14"/>
  <c r="I43"/>
  <c r="R43" s="1"/>
  <c r="G49"/>
  <c r="H49" s="1"/>
  <c r="I49" s="1"/>
  <c r="R49" s="1"/>
  <c r="L57"/>
  <c r="S57" s="1"/>
  <c r="O57"/>
  <c r="T57" s="1"/>
  <c r="L17"/>
  <c r="S17" s="1"/>
  <c r="L19"/>
  <c r="S19" s="1"/>
  <c r="D22"/>
  <c r="E22" s="1"/>
  <c r="F22"/>
  <c r="Q22" s="1"/>
  <c r="G17"/>
  <c r="H17" s="1"/>
  <c r="I17" s="1"/>
  <c r="R17" s="1"/>
  <c r="F24"/>
  <c r="Q24" s="1"/>
  <c r="I44"/>
  <c r="R44" s="1"/>
  <c r="I56"/>
  <c r="R56" s="1"/>
  <c r="N33"/>
  <c r="O33" s="1"/>
  <c r="T33" s="1"/>
  <c r="E17"/>
  <c r="F17"/>
  <c r="Q17" s="1"/>
  <c r="V40" i="15"/>
  <c r="W40" s="1"/>
  <c r="X40" s="1"/>
  <c r="AF40" s="1"/>
  <c r="S33"/>
  <c r="T33" s="1"/>
  <c r="U33" s="1"/>
  <c r="AE33" s="1"/>
  <c r="D43"/>
  <c r="E43" s="1"/>
  <c r="F43" s="1"/>
  <c r="Z43" s="1"/>
  <c r="S46"/>
  <c r="T46" s="1"/>
  <c r="U46" s="1"/>
  <c r="AE46" s="1"/>
  <c r="D35"/>
  <c r="E35" s="1"/>
  <c r="F35" s="1"/>
  <c r="Z35" s="1"/>
  <c r="V54"/>
  <c r="W54" s="1"/>
  <c r="X54" s="1"/>
  <c r="AF54" s="1"/>
  <c r="J40"/>
  <c r="K40" s="1"/>
  <c r="L40" s="1"/>
  <c r="AB40" s="1"/>
  <c r="D60"/>
  <c r="E60" s="1"/>
  <c r="F60" s="1"/>
  <c r="Z60" s="1"/>
  <c r="V52"/>
  <c r="W52" s="1"/>
  <c r="X52" s="1"/>
  <c r="AF52" s="1"/>
  <c r="J53"/>
  <c r="K53" s="1"/>
  <c r="L53" s="1"/>
  <c r="AB53" s="1"/>
  <c r="M38"/>
  <c r="N38" s="1"/>
  <c r="O38" s="1"/>
  <c r="AC38" s="1"/>
  <c r="V24"/>
  <c r="W24" s="1"/>
  <c r="X24" s="1"/>
  <c r="AF24" s="1"/>
  <c r="T42"/>
  <c r="U42" s="1"/>
  <c r="AE42" s="1"/>
  <c r="N36"/>
  <c r="O36" s="1"/>
  <c r="AC36" s="1"/>
  <c r="G60"/>
  <c r="H60" s="1"/>
  <c r="I60" s="1"/>
  <c r="AA60" s="1"/>
  <c r="P61"/>
  <c r="Q61" s="1"/>
  <c r="R61" s="1"/>
  <c r="AD61" s="1"/>
  <c r="M47"/>
  <c r="N47" s="1"/>
  <c r="O47" s="1"/>
  <c r="AC47" s="1"/>
  <c r="J45"/>
  <c r="K45" s="1"/>
  <c r="L45" s="1"/>
  <c r="AB45" s="1"/>
  <c r="H35"/>
  <c r="I35" s="1"/>
  <c r="AA35" s="1"/>
  <c r="T22"/>
  <c r="U22" s="1"/>
  <c r="AE22" s="1"/>
  <c r="Q46"/>
  <c r="R46" s="1"/>
  <c r="AD46" s="1"/>
  <c r="N30"/>
  <c r="O30" s="1"/>
  <c r="AC30" s="1"/>
  <c r="N32"/>
  <c r="O32" s="1"/>
  <c r="AC32" s="1"/>
  <c r="K51"/>
  <c r="L51" s="1"/>
  <c r="AB51" s="1"/>
  <c r="W32"/>
  <c r="X32" s="1"/>
  <c r="AF32" s="1"/>
  <c r="X34"/>
  <c r="AF34" s="1"/>
  <c r="L17"/>
  <c r="AB17" s="1"/>
  <c r="F44"/>
  <c r="Z44" s="1"/>
  <c r="J31"/>
  <c r="K31" s="1"/>
  <c r="L31"/>
  <c r="AB31" s="1"/>
  <c r="X20"/>
  <c r="AF20" s="1"/>
  <c r="X19"/>
  <c r="AF19" s="1"/>
  <c r="U56"/>
  <c r="AE56" s="1"/>
  <c r="L58"/>
  <c r="AB58" s="1"/>
  <c r="X58"/>
  <c r="AF58" s="1"/>
  <c r="V29"/>
  <c r="W29"/>
  <c r="X29"/>
  <c r="AF29" s="1"/>
  <c r="U38"/>
  <c r="AE38" s="1"/>
  <c r="X26"/>
  <c r="AF26" s="1"/>
  <c r="P23"/>
  <c r="Q23" s="1"/>
  <c r="R23" s="1"/>
  <c r="AD23" s="1"/>
  <c r="D51" i="14"/>
  <c r="E51"/>
  <c r="F51"/>
  <c r="Q51" s="1"/>
  <c r="F25" i="10"/>
  <c r="D28" i="14" s="1"/>
  <c r="E28" s="1"/>
  <c r="F28" s="1"/>
  <c r="Q28" s="1"/>
  <c r="L41" i="10"/>
  <c r="J44" i="14"/>
  <c r="K44" s="1"/>
  <c r="L44" s="1"/>
  <c r="S44" s="1"/>
  <c r="N42"/>
  <c r="O42" s="1"/>
  <c r="T42" s="1"/>
  <c r="I37" i="10"/>
  <c r="G40" i="14"/>
  <c r="H40" s="1"/>
  <c r="I40" s="1"/>
  <c r="R40" s="1"/>
  <c r="I38" i="10"/>
  <c r="G41" i="14" s="1"/>
  <c r="H41" s="1"/>
  <c r="I41" s="1"/>
  <c r="R41"/>
  <c r="L23" i="9"/>
  <c r="J26" i="15"/>
  <c r="K26" s="1"/>
  <c r="L26" s="1"/>
  <c r="AB26" s="1"/>
  <c r="E57" i="14"/>
  <c r="F57" s="1"/>
  <c r="Q57" s="1"/>
  <c r="O27" i="10"/>
  <c r="M30" i="14"/>
  <c r="N30" s="1"/>
  <c r="O30" s="1"/>
  <c r="T30" s="1"/>
  <c r="O38" i="10"/>
  <c r="M41" i="14" s="1"/>
  <c r="N41" s="1"/>
  <c r="O41" s="1"/>
  <c r="T41" s="1"/>
  <c r="O49" i="10"/>
  <c r="M52" i="14"/>
  <c r="N52" s="1"/>
  <c r="O52" s="1"/>
  <c r="T52" s="1"/>
  <c r="I57"/>
  <c r="R57" s="1"/>
  <c r="F43" i="10"/>
  <c r="D46" i="14" s="1"/>
  <c r="E46" s="1"/>
  <c r="F46" s="1"/>
  <c r="Q46" s="1"/>
  <c r="H40" i="15"/>
  <c r="I40" s="1"/>
  <c r="AA40" s="1"/>
  <c r="G18"/>
  <c r="H18" s="1"/>
  <c r="I18" s="1"/>
  <c r="AA18" s="1"/>
  <c r="I51" i="9"/>
  <c r="G54" i="15" s="1"/>
  <c r="H54" s="1"/>
  <c r="I54" s="1"/>
  <c r="AA54" s="1"/>
  <c r="O57" i="10"/>
  <c r="M60" i="14"/>
  <c r="N60"/>
  <c r="O60"/>
  <c r="T60" s="1"/>
  <c r="O31" i="10"/>
  <c r="M34" i="14" s="1"/>
  <c r="N34" s="1"/>
  <c r="O34" s="1"/>
  <c r="T34" s="1"/>
  <c r="X39" i="9"/>
  <c r="V42" i="15"/>
  <c r="W42" s="1"/>
  <c r="X42" s="1"/>
  <c r="AF42" s="1"/>
  <c r="U37" i="9"/>
  <c r="S40" i="15" s="1"/>
  <c r="T40" s="1"/>
  <c r="U40" s="1"/>
  <c r="AE40"/>
  <c r="T43"/>
  <c r="U43" s="1"/>
  <c r="AE43"/>
  <c r="F42"/>
  <c r="Z42" s="1"/>
  <c r="X58" i="9"/>
  <c r="V61" i="15" s="1"/>
  <c r="W61"/>
  <c r="X61" s="1"/>
  <c r="AF61" s="1"/>
  <c r="U49" i="9"/>
  <c r="S52" i="15"/>
  <c r="T52" s="1"/>
  <c r="U52"/>
  <c r="AE52" s="1"/>
  <c r="X36" i="9"/>
  <c r="V39" i="15" s="1"/>
  <c r="W39" s="1"/>
  <c r="X39" s="1"/>
  <c r="AF39"/>
  <c r="R48" i="9"/>
  <c r="P51" i="15"/>
  <c r="Q51" s="1"/>
  <c r="R51"/>
  <c r="AD51" s="1"/>
  <c r="E26"/>
  <c r="F26" s="1"/>
  <c r="Z26" s="1"/>
  <c r="D32"/>
  <c r="E32" s="1"/>
  <c r="F32"/>
  <c r="Z32" s="1"/>
  <c r="U44" i="9"/>
  <c r="S47" i="15" s="1"/>
  <c r="T47" s="1"/>
  <c r="U47" s="1"/>
  <c r="AE47" s="1"/>
  <c r="R56" i="9"/>
  <c r="P59" i="15"/>
  <c r="Q59" s="1"/>
  <c r="R59" s="1"/>
  <c r="AD59" s="1"/>
  <c r="F34" i="9"/>
  <c r="D37" i="15"/>
  <c r="E37" s="1"/>
  <c r="F37" s="1"/>
  <c r="Z37" s="1"/>
  <c r="R45" i="9"/>
  <c r="P48" i="15" s="1"/>
  <c r="Q48" s="1"/>
  <c r="R48" s="1"/>
  <c r="AD48" s="1"/>
  <c r="F54" i="9"/>
  <c r="D57" i="15"/>
  <c r="E57"/>
  <c r="F57" s="1"/>
  <c r="Z57" s="1"/>
  <c r="R41" i="9"/>
  <c r="P44" i="15" s="1"/>
  <c r="Q44"/>
  <c r="R44" s="1"/>
  <c r="AD44" s="1"/>
  <c r="R47" i="9"/>
  <c r="P50" i="15" s="1"/>
  <c r="Q50" s="1"/>
  <c r="R50" s="1"/>
  <c r="AD50" s="1"/>
  <c r="X32" i="9"/>
  <c r="V35" i="15" s="1"/>
  <c r="W35" s="1"/>
  <c r="X35"/>
  <c r="AF35" s="1"/>
  <c r="F56" i="9"/>
  <c r="D59" i="15"/>
  <c r="E59" s="1"/>
  <c r="F59" s="1"/>
  <c r="Z59" s="1"/>
  <c r="R15" i="9"/>
  <c r="P18" i="15"/>
  <c r="Q18" s="1"/>
  <c r="R18" s="1"/>
  <c r="AD18" s="1"/>
  <c r="U20" i="9"/>
  <c r="S23" i="15"/>
  <c r="T23" s="1"/>
  <c r="U23" s="1"/>
  <c r="AE23"/>
  <c r="O50" i="9"/>
  <c r="M53" i="15" s="1"/>
  <c r="N53" s="1"/>
  <c r="O53" s="1"/>
  <c r="AC53" s="1"/>
  <c r="E34"/>
  <c r="F34"/>
  <c r="Z34" s="1"/>
  <c r="M61" i="14"/>
  <c r="N61" s="1"/>
  <c r="O61" s="1"/>
  <c r="T61" s="1"/>
  <c r="W45" i="6"/>
  <c r="E45" i="10"/>
  <c r="F45" s="1"/>
  <c r="D48" i="14" s="1"/>
  <c r="E48" s="1"/>
  <c r="F48" s="1"/>
  <c r="Q48" s="1"/>
  <c r="AA39" i="6"/>
  <c r="K39" i="10"/>
  <c r="L39"/>
  <c r="J42" i="14"/>
  <c r="K42" s="1"/>
  <c r="L42" s="1"/>
  <c r="S42" s="1"/>
  <c r="W36" i="6"/>
  <c r="E36" i="10"/>
  <c r="F36"/>
  <c r="D39" i="14"/>
  <c r="E39" s="1"/>
  <c r="F39" s="1"/>
  <c r="Q39" s="1"/>
  <c r="Y45" i="6"/>
  <c r="H45" i="10"/>
  <c r="I45" s="1"/>
  <c r="G48" i="14" s="1"/>
  <c r="H48" s="1"/>
  <c r="I48" s="1"/>
  <c r="R48" s="1"/>
  <c r="AC25" i="6"/>
  <c r="N25" i="10"/>
  <c r="AC32" i="6"/>
  <c r="N32" i="10"/>
  <c r="AA21" i="6"/>
  <c r="K21" i="10"/>
  <c r="AC26" i="6"/>
  <c r="N26" i="10"/>
  <c r="Y25" i="6"/>
  <c r="H25" i="10"/>
  <c r="W22" i="6"/>
  <c r="E22" i="10"/>
  <c r="AA31" i="6"/>
  <c r="K31" i="10"/>
  <c r="L31" s="1"/>
  <c r="J34" i="14" s="1"/>
  <c r="K34" s="1"/>
  <c r="L34" s="1"/>
  <c r="S34" s="1"/>
  <c r="AA52" i="6"/>
  <c r="K52" i="10"/>
  <c r="W29" i="6"/>
  <c r="E29" i="10"/>
  <c r="F29" s="1"/>
  <c r="D32" i="14" s="1"/>
  <c r="E32" s="1"/>
  <c r="F32" s="1"/>
  <c r="Q32" s="1"/>
  <c r="AA55" i="6"/>
  <c r="K55" i="10"/>
  <c r="AA51" i="6"/>
  <c r="K51" i="10"/>
  <c r="L51"/>
  <c r="J54" i="14" s="1"/>
  <c r="K54"/>
  <c r="L54" s="1"/>
  <c r="S54" s="1"/>
  <c r="AA20" i="6"/>
  <c r="K20" i="10"/>
  <c r="L20" s="1"/>
  <c r="J23" i="14"/>
  <c r="K23" s="1"/>
  <c r="L23" s="1"/>
  <c r="S23" s="1"/>
  <c r="AA42" i="6"/>
  <c r="K42" i="10"/>
  <c r="AA57" i="6"/>
  <c r="K57" i="10"/>
  <c r="L57"/>
  <c r="J60" i="14" s="1"/>
  <c r="K60" s="1"/>
  <c r="L60" s="1"/>
  <c r="S60" s="1"/>
  <c r="Y22" i="6"/>
  <c r="H22" i="10"/>
  <c r="AA43" i="6"/>
  <c r="K43" i="10"/>
  <c r="L43" s="1"/>
  <c r="J46" i="14" s="1"/>
  <c r="K46" s="1"/>
  <c r="L46" s="1"/>
  <c r="S46" s="1"/>
  <c r="AA27" i="6"/>
  <c r="K27" i="10"/>
  <c r="L27"/>
  <c r="J30" i="14" s="1"/>
  <c r="K30" s="1"/>
  <c r="L30" s="1"/>
  <c r="S30" s="1"/>
  <c r="W52" i="6"/>
  <c r="E52" i="10"/>
  <c r="F52" s="1"/>
  <c r="D55" i="14" s="1"/>
  <c r="E55" s="1"/>
  <c r="F55" s="1"/>
  <c r="Q55" s="1"/>
  <c r="W42" i="6"/>
  <c r="E42" i="10"/>
  <c r="AA46" i="6"/>
  <c r="K46" i="10"/>
  <c r="L46"/>
  <c r="J49" i="14" s="1"/>
  <c r="K49" s="1"/>
  <c r="L49" s="1"/>
  <c r="S49" s="1"/>
  <c r="W53" i="6"/>
  <c r="E53" i="10"/>
  <c r="AA56" i="6"/>
  <c r="K56" i="10"/>
  <c r="L56" s="1"/>
  <c r="J59" i="14"/>
  <c r="K59" s="1"/>
  <c r="L59" s="1"/>
  <c r="S59" s="1"/>
  <c r="AC29" i="6"/>
  <c r="N29" i="10"/>
  <c r="O29"/>
  <c r="M32" i="14" s="1"/>
  <c r="N32"/>
  <c r="O32" s="1"/>
  <c r="T32" s="1"/>
  <c r="Y16" i="6"/>
  <c r="H16" i="10"/>
  <c r="W57" i="6"/>
  <c r="E57" i="10"/>
  <c r="Z55" i="6"/>
  <c r="J55" i="10"/>
  <c r="L55" s="1"/>
  <c r="J58" i="14" s="1"/>
  <c r="K58" s="1"/>
  <c r="L58" s="1"/>
  <c r="S58" s="1"/>
  <c r="Z32" i="6"/>
  <c r="J32" i="10"/>
  <c r="L32"/>
  <c r="J35" i="14" s="1"/>
  <c r="K35" s="1"/>
  <c r="L35" s="1"/>
  <c r="S35" s="1"/>
  <c r="V26" i="6"/>
  <c r="D26" i="10"/>
  <c r="F26" s="1"/>
  <c r="D29" i="14"/>
  <c r="E29" s="1"/>
  <c r="F29" s="1"/>
  <c r="Q29" s="1"/>
  <c r="V44" i="6"/>
  <c r="D44" i="10"/>
  <c r="F44"/>
  <c r="D47" i="14" s="1"/>
  <c r="E47"/>
  <c r="F47" s="1"/>
  <c r="Q47" s="1"/>
  <c r="AB36" i="6"/>
  <c r="M36" i="10"/>
  <c r="V32" i="6"/>
  <c r="D32" i="10"/>
  <c r="F32" s="1"/>
  <c r="D35" i="14" s="1"/>
  <c r="E35" s="1"/>
  <c r="F35" s="1"/>
  <c r="Q35" s="1"/>
  <c r="AB50" i="6"/>
  <c r="M50" i="10"/>
  <c r="O50"/>
  <c r="M53" i="14" s="1"/>
  <c r="N53" s="1"/>
  <c r="O53" s="1"/>
  <c r="T53" s="1"/>
  <c r="V50" i="6"/>
  <c r="D50" i="10"/>
  <c r="F50" s="1"/>
  <c r="D53" i="14" s="1"/>
  <c r="E53" s="1"/>
  <c r="F53" s="1"/>
  <c r="Q53" s="1"/>
  <c r="AB34" i="6"/>
  <c r="M34" i="10"/>
  <c r="O34" s="1"/>
  <c r="M37" i="14" s="1"/>
  <c r="N37" s="1"/>
  <c r="O37" s="1"/>
  <c r="T37" s="1"/>
  <c r="V24" i="6"/>
  <c r="D24" i="10"/>
  <c r="F24"/>
  <c r="D27" i="14" s="1"/>
  <c r="E27" s="1"/>
  <c r="F27" s="1"/>
  <c r="Q27" s="1"/>
  <c r="X56" i="6"/>
  <c r="G56" i="10"/>
  <c r="I56"/>
  <c r="G59" i="14"/>
  <c r="H59" s="1"/>
  <c r="I59" s="1"/>
  <c r="R59" s="1"/>
  <c r="X42" i="6"/>
  <c r="G42" i="10"/>
  <c r="I42" s="1"/>
  <c r="G45" i="14" s="1"/>
  <c r="H45" s="1"/>
  <c r="I45" s="1"/>
  <c r="R45" s="1"/>
  <c r="V28" i="6"/>
  <c r="D28" i="10"/>
  <c r="F28"/>
  <c r="D31" i="14" s="1"/>
  <c r="E31" s="1"/>
  <c r="F31"/>
  <c r="Q31" s="1"/>
  <c r="Z40" i="6"/>
  <c r="J40" i="10"/>
  <c r="L40" s="1"/>
  <c r="J43" i="14" s="1"/>
  <c r="K43" s="1"/>
  <c r="L43" s="1"/>
  <c r="S43" s="1"/>
  <c r="X32" i="6"/>
  <c r="G32" i="10"/>
  <c r="I32"/>
  <c r="G35" i="14" s="1"/>
  <c r="H35" s="1"/>
  <c r="I35" s="1"/>
  <c r="R35" s="1"/>
  <c r="X47" i="6"/>
  <c r="G47" i="10"/>
  <c r="I47" s="1"/>
  <c r="G50" i="14" s="1"/>
  <c r="H50" s="1"/>
  <c r="I50" s="1"/>
  <c r="R50" s="1"/>
  <c r="Z37" i="6"/>
  <c r="J37" i="10"/>
  <c r="L37"/>
  <c r="J40" i="14" s="1"/>
  <c r="K40" s="1"/>
  <c r="L40" s="1"/>
  <c r="S40" s="1"/>
  <c r="V45" i="6"/>
  <c r="D45" i="10"/>
  <c r="Z47" i="6"/>
  <c r="J47" i="10"/>
  <c r="L47" s="1"/>
  <c r="J50" i="14" s="1"/>
  <c r="K50" s="1"/>
  <c r="L50" s="1"/>
  <c r="S50" s="1"/>
  <c r="AB28" i="6"/>
  <c r="M28" i="10"/>
  <c r="O28" s="1"/>
  <c r="M31" i="14" s="1"/>
  <c r="N31" s="1"/>
  <c r="O31" s="1"/>
  <c r="T31" s="1"/>
  <c r="V46" i="6"/>
  <c r="D46" i="10"/>
  <c r="F46"/>
  <c r="D49" i="14" s="1"/>
  <c r="E49" s="1"/>
  <c r="F49" s="1"/>
  <c r="Q49" s="1"/>
  <c r="X17" i="6"/>
  <c r="G17" i="10"/>
  <c r="G20" i="14"/>
  <c r="H20" s="1"/>
  <c r="I20" s="1"/>
  <c r="R20" s="1"/>
  <c r="V57" i="6"/>
  <c r="D57" i="10"/>
  <c r="F57" s="1"/>
  <c r="D60" i="14" s="1"/>
  <c r="E60"/>
  <c r="F60" s="1"/>
  <c r="Q60" s="1"/>
  <c r="V22" i="6"/>
  <c r="D22" i="10"/>
  <c r="X27" i="6"/>
  <c r="G27" i="10"/>
  <c r="I27"/>
  <c r="G30" i="14"/>
  <c r="H30"/>
  <c r="I30" s="1"/>
  <c r="R30" s="1"/>
  <c r="V27" i="6"/>
  <c r="D27" i="10"/>
  <c r="F27" s="1"/>
  <c r="D30" i="14" s="1"/>
  <c r="E30" s="1"/>
  <c r="F30" s="1"/>
  <c r="Q30" s="1"/>
  <c r="V51" i="6"/>
  <c r="D51" i="10"/>
  <c r="F51"/>
  <c r="D54" i="14" s="1"/>
  <c r="E54" s="1"/>
  <c r="F54" s="1"/>
  <c r="Q54" s="1"/>
  <c r="Z25" i="6"/>
  <c r="J25" i="10"/>
  <c r="Z24" i="6"/>
  <c r="J24" i="10"/>
  <c r="L24" s="1"/>
  <c r="J27" i="14" s="1"/>
  <c r="K27" s="1"/>
  <c r="L27" s="1"/>
  <c r="S27" s="1"/>
  <c r="Z35" i="6"/>
  <c r="J35" i="10"/>
  <c r="L35"/>
  <c r="J38" i="14" s="1"/>
  <c r="K38" s="1"/>
  <c r="L38" s="1"/>
  <c r="S38" s="1"/>
  <c r="X20" i="6"/>
  <c r="G20" i="10"/>
  <c r="I20" s="1"/>
  <c r="G23" i="14" s="1"/>
  <c r="H23" s="1"/>
  <c r="I23" s="1"/>
  <c r="R23" s="1"/>
  <c r="Z36" i="6"/>
  <c r="J36" i="10"/>
  <c r="L36"/>
  <c r="J39" i="14" s="1"/>
  <c r="K39" s="1"/>
  <c r="L39" s="1"/>
  <c r="S39" s="1"/>
  <c r="X55" i="6"/>
  <c r="G55" i="10"/>
  <c r="I55" s="1"/>
  <c r="G58" i="14"/>
  <c r="H58" s="1"/>
  <c r="I58" s="1"/>
  <c r="R58" s="1"/>
  <c r="V56" i="6"/>
  <c r="D56" i="10"/>
  <c r="F56" s="1"/>
  <c r="D59" i="14" s="1"/>
  <c r="E59" s="1"/>
  <c r="F59" s="1"/>
  <c r="Q59" s="1"/>
  <c r="X22" i="6"/>
  <c r="G22" i="10"/>
  <c r="I22" s="1"/>
  <c r="G25" i="14" s="1"/>
  <c r="H25" s="1"/>
  <c r="I25" s="1"/>
  <c r="R25" s="1"/>
  <c r="X29" i="6"/>
  <c r="G29" i="10"/>
  <c r="I29"/>
  <c r="G32" i="14"/>
  <c r="H32" s="1"/>
  <c r="I32" s="1"/>
  <c r="R32" s="1"/>
  <c r="AB26" i="6"/>
  <c r="M26" i="10"/>
  <c r="V17" i="6"/>
  <c r="D17" i="10"/>
  <c r="F17" s="1"/>
  <c r="D20" i="14" s="1"/>
  <c r="E20" s="1"/>
  <c r="F20" s="1"/>
  <c r="Q20" s="1"/>
  <c r="Z42" i="6"/>
  <c r="J42" i="10"/>
  <c r="L42"/>
  <c r="J45" i="14" s="1"/>
  <c r="K45" s="1"/>
  <c r="L45" s="1"/>
  <c r="S45" s="1"/>
  <c r="X19" i="6"/>
  <c r="G19" i="10"/>
  <c r="I19" s="1"/>
  <c r="G22" i="14" s="1"/>
  <c r="H22" s="1"/>
  <c r="I22" s="1"/>
  <c r="R22" s="1"/>
  <c r="AB25" i="6"/>
  <c r="M25" i="10"/>
  <c r="O25"/>
  <c r="M28" i="14" s="1"/>
  <c r="N28" s="1"/>
  <c r="O28" s="1"/>
  <c r="T28" s="1"/>
  <c r="X21" i="6"/>
  <c r="G21" i="10"/>
  <c r="I21" s="1"/>
  <c r="G24" i="14" s="1"/>
  <c r="H24" s="1"/>
  <c r="I24" s="1"/>
  <c r="R24" s="1"/>
  <c r="Z30" i="6"/>
  <c r="J30" i="10"/>
  <c r="L30" s="1"/>
  <c r="J33" i="14" s="1"/>
  <c r="K33" s="1"/>
  <c r="L33" s="1"/>
  <c r="S33" s="1"/>
  <c r="X33" i="6"/>
  <c r="G33" i="10"/>
  <c r="I33"/>
  <c r="G36" i="14" s="1"/>
  <c r="H36" s="1"/>
  <c r="I36" s="1"/>
  <c r="R36" s="1"/>
  <c r="V23" i="6"/>
  <c r="D23" i="10"/>
  <c r="F23" s="1"/>
  <c r="D26" i="14" s="1"/>
  <c r="E26" s="1"/>
  <c r="F26" s="1"/>
  <c r="Q26" s="1"/>
  <c r="Z33" i="6"/>
  <c r="J33" i="10"/>
  <c r="L33" s="1"/>
  <c r="J36" i="14" s="1"/>
  <c r="K36" s="1"/>
  <c r="L36" s="1"/>
  <c r="S36" s="1"/>
  <c r="AB20" i="6"/>
  <c r="M20" i="10"/>
  <c r="O20"/>
  <c r="M23" i="14" s="1"/>
  <c r="N23" s="1"/>
  <c r="O23" s="1"/>
  <c r="T23" s="1"/>
  <c r="V53" i="6"/>
  <c r="D53" i="10"/>
  <c r="F53" s="1"/>
  <c r="D56" i="14" s="1"/>
  <c r="E56" s="1"/>
  <c r="F56" s="1"/>
  <c r="Q56" s="1"/>
  <c r="V15" i="6"/>
  <c r="D15" i="10"/>
  <c r="F15"/>
  <c r="D18" i="14" s="1"/>
  <c r="E18" s="1"/>
  <c r="F18" s="1"/>
  <c r="Q18" s="1"/>
  <c r="AB47" i="6"/>
  <c r="M47" i="10"/>
  <c r="O47" s="1"/>
  <c r="M50" i="14" s="1"/>
  <c r="N50" s="1"/>
  <c r="O50" s="1"/>
  <c r="T50" s="1"/>
  <c r="AB16" i="6"/>
  <c r="M16" i="10"/>
  <c r="O16" s="1"/>
  <c r="M19" i="14" s="1"/>
  <c r="N19" s="1"/>
  <c r="O19" s="1"/>
  <c r="T19" s="1"/>
  <c r="AB48" i="6"/>
  <c r="M48" i="10"/>
  <c r="O48"/>
  <c r="M51" i="14" s="1"/>
  <c r="N51" s="1"/>
  <c r="O51" s="1"/>
  <c r="T51" s="1"/>
  <c r="Z48" i="6"/>
  <c r="J48" i="10"/>
  <c r="L48" s="1"/>
  <c r="J51" i="14" s="1"/>
  <c r="K51" s="1"/>
  <c r="L51" s="1"/>
  <c r="S51" s="1"/>
  <c r="V20" i="6"/>
  <c r="D20" i="10"/>
  <c r="F20" s="1"/>
  <c r="D23" i="14" s="1"/>
  <c r="E23" s="1"/>
  <c r="F23" s="1"/>
  <c r="Q23" s="1"/>
  <c r="O26" i="10"/>
  <c r="M29" i="14" s="1"/>
  <c r="N29" s="1"/>
  <c r="O29" s="1"/>
  <c r="T29" s="1"/>
  <c r="L21" i="10"/>
  <c r="J24" i="14" s="1"/>
  <c r="K24" s="1"/>
  <c r="L24" s="1"/>
  <c r="S24" s="1"/>
  <c r="L52" i="10"/>
  <c r="J55" i="14" s="1"/>
  <c r="K55" s="1"/>
  <c r="L55" s="1"/>
  <c r="S55" s="1"/>
  <c r="F16" i="10"/>
  <c r="D19" i="14"/>
  <c r="E19" s="1"/>
  <c r="F19" s="1"/>
  <c r="Q19" s="1"/>
  <c r="I49" i="10"/>
  <c r="G52" i="14"/>
  <c r="H52" s="1"/>
  <c r="I52" s="1"/>
  <c r="R52" s="1"/>
  <c r="F31" i="10"/>
  <c r="D34" i="14"/>
  <c r="E34" s="1"/>
  <c r="F34" s="1"/>
  <c r="Q34" s="1"/>
  <c r="F22" i="10"/>
  <c r="D25" i="14" s="1"/>
  <c r="E25" s="1"/>
  <c r="F25" s="1"/>
  <c r="Q25" s="1"/>
  <c r="F42" i="10"/>
  <c r="D45" i="14" s="1"/>
  <c r="E45" s="1"/>
  <c r="F45" s="1"/>
  <c r="Q45" s="1"/>
  <c r="I53" i="9"/>
  <c r="G56" i="15" s="1"/>
  <c r="H56" s="1"/>
  <c r="I56" s="1"/>
  <c r="AA56" s="1"/>
  <c r="L22" i="9"/>
  <c r="J25" i="15" s="1"/>
  <c r="K25" s="1"/>
  <c r="L25" s="1"/>
  <c r="AB25" s="1"/>
  <c r="I50" i="10"/>
  <c r="G53" i="14" s="1"/>
  <c r="H53" s="1"/>
  <c r="I53" s="1"/>
  <c r="R53" s="1"/>
  <c r="O32" i="10"/>
  <c r="M35" i="14"/>
  <c r="N35" s="1"/>
  <c r="O35" s="1"/>
  <c r="T35" s="1"/>
  <c r="I34" i="10"/>
  <c r="G37" i="14"/>
  <c r="H37" s="1"/>
  <c r="I37" s="1"/>
  <c r="R37" s="1"/>
  <c r="I25" i="10"/>
  <c r="G28" i="14" s="1"/>
  <c r="H28" s="1"/>
  <c r="I28" s="1"/>
  <c r="R28" s="1"/>
  <c r="O40" i="10"/>
  <c r="M43" i="14" s="1"/>
  <c r="N43" s="1"/>
  <c r="O43" s="1"/>
  <c r="T43" s="1"/>
  <c r="U42" i="9"/>
  <c r="S45" i="15" s="1"/>
  <c r="T45" s="1"/>
  <c r="U45" s="1"/>
  <c r="AE45" s="1"/>
  <c r="R35" i="9"/>
  <c r="P38" i="15" s="1"/>
  <c r="Q38" s="1"/>
  <c r="R38" s="1"/>
  <c r="AD38" s="1"/>
  <c r="I49" i="9"/>
  <c r="G52" i="15" s="1"/>
  <c r="H52" s="1"/>
  <c r="I52" s="1"/>
  <c r="AA52" s="1"/>
  <c r="F58" i="9"/>
  <c r="D61" i="15"/>
  <c r="E61" s="1"/>
  <c r="F61" s="1"/>
  <c r="Z61" s="1"/>
  <c r="O32" i="9"/>
  <c r="M35" i="15"/>
  <c r="N35" s="1"/>
  <c r="O35" s="1"/>
  <c r="AC35" s="1"/>
  <c r="O14" i="9"/>
  <c r="M17" i="15"/>
  <c r="N17" s="1"/>
  <c r="O17" s="1"/>
  <c r="AC17" s="1"/>
  <c r="O30" i="9"/>
  <c r="M33" i="15" s="1"/>
  <c r="N33" s="1"/>
  <c r="O33" s="1"/>
  <c r="AC33" s="1"/>
  <c r="U22" i="9"/>
  <c r="S25" i="15" s="1"/>
  <c r="T25" s="1"/>
  <c r="U25" s="1"/>
  <c r="AE25" s="1"/>
  <c r="X30" i="9"/>
  <c r="V33" i="15" s="1"/>
  <c r="W33" s="1"/>
  <c r="X33" s="1"/>
  <c r="AF33" s="1"/>
  <c r="I31" i="10"/>
  <c r="G34" i="14" s="1"/>
  <c r="H34" s="1"/>
  <c r="I34" s="1"/>
  <c r="R34" s="1"/>
  <c r="U23" i="9"/>
  <c r="S26" i="15"/>
  <c r="T26" s="1"/>
  <c r="U26" s="1"/>
  <c r="AE26" s="1"/>
  <c r="R49" i="9"/>
  <c r="P52" i="15"/>
  <c r="Q52" s="1"/>
  <c r="R52" s="1"/>
  <c r="AD52" s="1"/>
  <c r="O57" i="9"/>
  <c r="M60" i="15"/>
  <c r="N60" s="1"/>
  <c r="O60" s="1"/>
  <c r="AC60" s="1"/>
  <c r="L30" i="9"/>
  <c r="J33" i="15" s="1"/>
  <c r="K33" s="1"/>
  <c r="L33" s="1"/>
  <c r="AB33" s="1"/>
  <c r="I34" i="9"/>
  <c r="G37" i="15" s="1"/>
  <c r="H37" s="1"/>
  <c r="I37" s="1"/>
  <c r="AA37" s="1"/>
  <c r="L29" i="9"/>
  <c r="J32" i="15" s="1"/>
  <c r="K32" s="1"/>
  <c r="L32" s="1"/>
  <c r="AB32" s="1"/>
  <c r="AA19" i="6"/>
  <c r="K19" i="10"/>
  <c r="L19" s="1"/>
  <c r="J22" i="14" s="1"/>
  <c r="K22" s="1"/>
  <c r="L22" s="1"/>
  <c r="S22" s="1"/>
  <c r="AC51" i="6"/>
  <c r="N51" i="10"/>
  <c r="O51" s="1"/>
  <c r="M54" i="14" s="1"/>
  <c r="N54" s="1"/>
  <c r="O54" s="1"/>
  <c r="T54" s="1"/>
  <c r="W58" i="6"/>
  <c r="E58" i="10"/>
  <c r="F58"/>
  <c r="D61" i="14" s="1"/>
  <c r="E61" s="1"/>
  <c r="F61" s="1"/>
  <c r="Q61" s="1"/>
  <c r="AA34" i="6"/>
  <c r="K34" i="10"/>
  <c r="L34" s="1"/>
  <c r="J37" i="14" s="1"/>
  <c r="K37" s="1"/>
  <c r="L37" s="1"/>
  <c r="S37" s="1"/>
  <c r="AA58" i="6"/>
  <c r="K58" i="10"/>
  <c r="L58" s="1"/>
  <c r="J61" i="14" s="1"/>
  <c r="K61" s="1"/>
  <c r="L61" s="1"/>
  <c r="S61" s="1"/>
  <c r="AA50" i="6"/>
  <c r="K50" i="10"/>
  <c r="L50"/>
  <c r="J53" i="14" s="1"/>
  <c r="K53" s="1"/>
  <c r="L53" s="1"/>
  <c r="S53" s="1"/>
  <c r="AC14" i="6"/>
  <c r="N14" i="10"/>
  <c r="O14" s="1"/>
  <c r="M17" i="14" s="1"/>
  <c r="N17" s="1"/>
  <c r="O17" s="1"/>
  <c r="T17" s="1"/>
  <c r="AA25" i="6"/>
  <c r="K25" i="10"/>
  <c r="L25"/>
  <c r="J28" i="14" s="1"/>
  <c r="K28" s="1"/>
  <c r="L28" s="1"/>
  <c r="S28" s="1"/>
  <c r="L44" i="9" l="1"/>
  <c r="J47" i="15" s="1"/>
  <c r="K47" s="1"/>
  <c r="L47" s="1"/>
  <c r="AB47" s="1"/>
  <c r="U25" i="9"/>
  <c r="S28" i="15" s="1"/>
  <c r="T28" s="1"/>
  <c r="U28" s="1"/>
  <c r="AE28" s="1"/>
  <c r="I36" i="10"/>
  <c r="G39" i="14" s="1"/>
  <c r="H39" s="1"/>
  <c r="I39" s="1"/>
  <c r="R39" s="1"/>
  <c r="I16" i="10"/>
  <c r="G19" i="14" s="1"/>
  <c r="H19" s="1"/>
  <c r="I19" s="1"/>
  <c r="R19" s="1"/>
  <c r="O42" i="10"/>
  <c r="M45" i="14" s="1"/>
  <c r="N45" s="1"/>
  <c r="O45" s="1"/>
  <c r="T45" s="1"/>
  <c r="R55" i="9"/>
  <c r="P58" i="15" s="1"/>
  <c r="Q58" s="1"/>
  <c r="R58" s="1"/>
  <c r="AD58" s="1"/>
  <c r="X43" i="9"/>
  <c r="V46" i="15" s="1"/>
  <c r="W46" s="1"/>
  <c r="X46" s="1"/>
  <c r="AF46" s="1"/>
  <c r="L43" i="9"/>
  <c r="J46" i="15" s="1"/>
  <c r="K46" s="1"/>
  <c r="L46" s="1"/>
  <c r="AB46" s="1"/>
  <c r="R29" i="9"/>
  <c r="P32" i="15" s="1"/>
  <c r="Q32" s="1"/>
  <c r="R32" s="1"/>
  <c r="AD32" s="1"/>
</calcChain>
</file>

<file path=xl/sharedStrings.xml><?xml version="1.0" encoding="utf-8"?>
<sst xmlns="http://schemas.openxmlformats.org/spreadsheetml/2006/main" count="587" uniqueCount="317">
  <si>
    <t>NO</t>
  </si>
  <si>
    <t>INDIKATOR</t>
  </si>
  <si>
    <t>SIKAP</t>
  </si>
  <si>
    <t>Ketaatan beribadah</t>
  </si>
  <si>
    <t>perilaku patuh dalam melaksanakan ajaran agama yang dianutnya</t>
  </si>
  <si>
    <t>mau mengajak teman seagamanya untuk melakukan ibadah bersama</t>
  </si>
  <si>
    <t>mengikuti kegiatan keagamaan yang diselenggarakan sekolah</t>
  </si>
  <si>
    <t>melaksanakan ibadah sesuai ajaran agama, misalnya: shalat dan puasa</t>
  </si>
  <si>
    <t>merayakan hari besar agama</t>
  </si>
  <si>
    <t>melaksanakan ibadah tepat waktu</t>
  </si>
  <si>
    <t>Berperilaku syukur</t>
  </si>
  <si>
    <t>mengakui kebesaran Tuhan dalam menciptakan alam semesta</t>
  </si>
  <si>
    <t>menjaga kelestarian alam, tidak merusak tanaman</t>
  </si>
  <si>
    <t>tidak mengeluh</t>
  </si>
  <si>
    <t>selalu merasa gembira dalam segala hal</t>
  </si>
  <si>
    <t>tidak berkecil hati dengan keadaannya</t>
  </si>
  <si>
    <t>suka memberi atau menolong sesama</t>
  </si>
  <si>
    <t>selalu berterima kasih bila menerima pertolongan</t>
  </si>
  <si>
    <t>menerima perbedaan karakteristik sebagai anugerah Tuhan</t>
  </si>
  <si>
    <t>selalu menerima penugasan dengan sikap terbuka</t>
  </si>
  <si>
    <t>berterima kasih atas pemberian orang lain</t>
  </si>
  <si>
    <t>Berdoa sebelum dan sesudah melakukan kegiatan</t>
  </si>
  <si>
    <t>berdoa sebelum dan sesudah belajar</t>
  </si>
  <si>
    <t>berdoa sebelum dan sesudah makan</t>
  </si>
  <si>
    <t>mengajak teman berdoa saat memulai kegiatan</t>
  </si>
  <si>
    <t>mengingatkan teman untuk selalu berdoa</t>
  </si>
  <si>
    <t>Toleransi dalam beribadah</t>
  </si>
  <si>
    <t>tindakan yang menghargai perbedaan dalam beribadah</t>
  </si>
  <si>
    <t>menghormati teman yang berbeda agama</t>
  </si>
  <si>
    <t>berteman tanpa membedakan agama</t>
  </si>
  <si>
    <t>tidak mengganggu teman yang sedang beribadah</t>
  </si>
  <si>
    <t>menghormati hari besar keagamaan lain</t>
  </si>
  <si>
    <t>tidak menjelekkan ajaran agama lain</t>
  </si>
  <si>
    <t>Jujur</t>
  </si>
  <si>
    <t>Disiplin</t>
  </si>
  <si>
    <t>tidak berbohong</t>
  </si>
  <si>
    <t>tidak mencontek</t>
  </si>
  <si>
    <t>mengerjakan soal penilaian tanpa mencontek</t>
  </si>
  <si>
    <t>mengatakan dengan sesungguhnya apa yang terjadi atau yang dialaminya dalam kehidupan sehari-hari</t>
  </si>
  <si>
    <t>mau mengakui kesalahan atau kekeliruan</t>
  </si>
  <si>
    <t>mengembalikan barang yang dipinjam atau ditemukan</t>
  </si>
  <si>
    <t>mengemukakan pendapat sesuai dengan apa yang diyakininya, walaupun berbeda dengan pendapat teman</t>
  </si>
  <si>
    <t>mengemukakan ketidaknyamanan belajar yang dirasakannya di sekolah</t>
  </si>
  <si>
    <t>membuat laporan kegiatan kelas secara terbuka (transparan)</t>
  </si>
  <si>
    <t>mengikuti peraturan yang ada di sekolah</t>
  </si>
  <si>
    <t>tertib dalam melaksanakan tugas</t>
  </si>
  <si>
    <t>hadir di sekolah tepat waktu</t>
  </si>
  <si>
    <t>masuk kelas tepat waktu</t>
  </si>
  <si>
    <t>memakai pakaian seragam lengkap dan rapi</t>
  </si>
  <si>
    <t>tertib mentaati peraturan sekolah</t>
  </si>
  <si>
    <t>melaksanakan piket kebersihan kelas</t>
  </si>
  <si>
    <t>mengumpulkan tugas/pekerjaan rumah tepat waktu</t>
  </si>
  <si>
    <t>mengerjakan tugas/pekerjaan rumah dengan baik</t>
  </si>
  <si>
    <t>membagi waktu belajar dan bermain dengan baik</t>
  </si>
  <si>
    <t>mengambil dan mengembalikan peralatan belajar pada tempatnya</t>
  </si>
  <si>
    <t>tidak pernah terlambat masuk kelas</t>
  </si>
  <si>
    <t>Tanggung jawab</t>
  </si>
  <si>
    <t>menyelesaikan tugas yang diberikan</t>
  </si>
  <si>
    <t>mengakui kesalahan</t>
  </si>
  <si>
    <t>melaksanakan tugas yang menjadi kewajibannya di kelas seperti piket kebersihan</t>
  </si>
  <si>
    <t>melaksanakan peraturan sekolah dengan baik</t>
  </si>
  <si>
    <t>mengerjakan tugas/pekerjaan rumah sekolah dengan baik</t>
  </si>
  <si>
    <t>mengakui kesalahan, tidak melemparkan kesalahan kepada teman</t>
  </si>
  <si>
    <t>berpartisipasi dalam kegiatan sosial di sekolah</t>
  </si>
  <si>
    <t>menunjukkan prakarsa untuk mengatasi masalah dalam kelompok di kelas/sekolah</t>
  </si>
  <si>
    <t>membuat laporan setelah selesai melakukan kegiatan</t>
  </si>
  <si>
    <t>Santun</t>
  </si>
  <si>
    <t>menghormati orang lain dan menghormati cara bicara yang tepat</t>
  </si>
  <si>
    <t>menghormati pendidik, pegawai sekolah, penjaga kebun, dan orang yang lebih tua</t>
  </si>
  <si>
    <t>berbicara atau bertutur kata halus tidak kasar</t>
  </si>
  <si>
    <t>berpakaian rapi dan pantas</t>
  </si>
  <si>
    <t>dapat mengendalikan emosi dalam menghadapi masalah, tidak marah-marah</t>
  </si>
  <si>
    <t>mengucapkan salam ketika bertemu pendidik, teman, dan orang-orang di sekolah</t>
  </si>
  <si>
    <t>menunjukkan wajah ramah, bersahabat, dan tidak cemberut</t>
  </si>
  <si>
    <t>Peduli</t>
  </si>
  <si>
    <t>ingin tahu dan ingin membantu teman yang kesulitan dalam pembelajaran, perhatian kepada orang lain</t>
  </si>
  <si>
    <t>berpartisipasi dalam kegiatan sosial di sekolah, misal: mengumpulkan sumbangan untuk membantu yang sakit atau kemalangan</t>
  </si>
  <si>
    <t>meminjamkan alat kepada teman yang tidak membawa/memiliki</t>
  </si>
  <si>
    <t>menolong teman yang mengalami kesulitan</t>
  </si>
  <si>
    <t>menjaga keasrian, keindahan, dan kebersihan lingkungan sekolah</t>
  </si>
  <si>
    <t>melerai teman yang berselisih (bertengkar)</t>
  </si>
  <si>
    <t>menjenguk teman atau pendidik yang sakit</t>
  </si>
  <si>
    <t>menunjukkan perhatian terhadap kebersihan kelas dan lingkungan sekolah.</t>
  </si>
  <si>
    <t>Percaya diri</t>
  </si>
  <si>
    <t>berani tampil di depan kelas</t>
  </si>
  <si>
    <t>berani mengemukakan pendapat</t>
  </si>
  <si>
    <t>berani mencoba hal baru</t>
  </si>
  <si>
    <t>mengemukakan pendapat terhadap suatu topik atau masalah</t>
  </si>
  <si>
    <t>mengajukan diri menjadi ketu kelas atau pengurus  kelas lainya</t>
  </si>
  <si>
    <t>mengajukan diri untuk mengerjakan tugas atau soal di papan tulis</t>
  </si>
  <si>
    <t>mencoba hal hal baru yang bermanfaat</t>
  </si>
  <si>
    <t>mengungkapkan kritikan membangun terhadap karya orang lain</t>
  </si>
  <si>
    <t xml:space="preserve">memberikan argumen yang kuat untuk mempertahankan pendapat    </t>
  </si>
  <si>
    <t>Tahun Pelajaran</t>
  </si>
  <si>
    <t>Nama Sekolah</t>
  </si>
  <si>
    <t>:</t>
  </si>
  <si>
    <t>Kelas</t>
  </si>
  <si>
    <t>Semester</t>
  </si>
  <si>
    <t>Catatan Pendidik</t>
  </si>
  <si>
    <t>Butir Sikap</t>
  </si>
  <si>
    <t>No</t>
  </si>
  <si>
    <t>Nama Peserta</t>
  </si>
  <si>
    <t>Catatan Prilaku</t>
  </si>
  <si>
    <t>-</t>
  </si>
  <si>
    <t>KODE</t>
  </si>
  <si>
    <t>No. Absen</t>
  </si>
  <si>
    <t>SB (Sangat Baik)</t>
  </si>
  <si>
    <t>berbohong</t>
  </si>
  <si>
    <t>mencontek</t>
  </si>
  <si>
    <t>mengerjakan soal penilaian dengan mencontek</t>
  </si>
  <si>
    <t>tidak mentaati peraturan sekolah</t>
  </si>
  <si>
    <t>terlambat masuk kelas</t>
  </si>
  <si>
    <t>tidak mau meminjamkan alat kepada teman yang tidak membawa/memiliki</t>
  </si>
  <si>
    <t>tidak mau menghormati orang yang lebih tua</t>
  </si>
  <si>
    <t>tidak membuat laporan setelah selesai melakukan kegiatan</t>
  </si>
  <si>
    <t>tidak mau mengakui kesalahan</t>
  </si>
  <si>
    <t>tidak mengerjakan tugas/pekerjaan rumah sekolah dengan baik</t>
  </si>
  <si>
    <t>berbicara kasar</t>
  </si>
  <si>
    <t>mengucapkan terima kasih apabila menerima bantuan dalam bentuk jasa atau barang dari orang lain</t>
  </si>
  <si>
    <t>telat masuk kelas</t>
  </si>
  <si>
    <t>membuat laporan kegiatan kelas secara tertutup</t>
  </si>
  <si>
    <t>menjauhi teman yang berbeda agama</t>
  </si>
  <si>
    <t>belajar tanpa berdoa</t>
  </si>
  <si>
    <t>makan tanpa berdoa</t>
  </si>
  <si>
    <t>memulai kegiatan tanpa berdoa</t>
  </si>
  <si>
    <t>mengajak teman untuk tidak berdoa</t>
  </si>
  <si>
    <t>mengganggu teman yang sedang beribadah</t>
  </si>
  <si>
    <t>tidak menghormati hari besar keagamaan lain</t>
  </si>
  <si>
    <t>menjelekkan ajaran agama lain</t>
  </si>
  <si>
    <t>mengeluh</t>
  </si>
  <si>
    <t>berkecil hati dengan keadaannya</t>
  </si>
  <si>
    <t>tidak suka memberi atau menolong sesama</t>
  </si>
  <si>
    <t>tidak pernah berterima kasih bila menerima pertolongan</t>
  </si>
  <si>
    <t>menolak perbedaan karakteristik sebagai anugerah Tuhan</t>
  </si>
  <si>
    <t>tidak pernah menerima penugasan dengan sikap terbuka</t>
  </si>
  <si>
    <t>Kode Butir</t>
  </si>
  <si>
    <t>Tindak Lanjut (Disi Manual)</t>
  </si>
  <si>
    <t>menolak ajakan teman untuk melakukan ibadah bersama</t>
  </si>
  <si>
    <t>mengingkari kebesaran Tuhan dalam menciptakan alam semesta</t>
  </si>
  <si>
    <t>mengeluh dalam segala hal</t>
  </si>
  <si>
    <t>tidak menghargai terhadap hari besar agama</t>
  </si>
  <si>
    <t>tidak ikut serta dengan keagamaan yang diselenggarakan sekolah</t>
  </si>
  <si>
    <t>mencontek tugas yang diberikan pendidik, menjiplak tugas orang lain</t>
  </si>
  <si>
    <t>tidak mengakui kesalahan atau kekeliruan</t>
  </si>
  <si>
    <t>takut untuk mengemukakan pendapat</t>
  </si>
  <si>
    <t>takut untuk tampil di depan kelas</t>
  </si>
  <si>
    <t>takut mencoba hal baru</t>
  </si>
  <si>
    <t>tidak mengerjakan tugas/pekerjaan rumah tepat waktu</t>
  </si>
  <si>
    <t>menghilangkan barang yang dipinjam atau ditemukan</t>
  </si>
  <si>
    <t>tidak menaati peraturan yang ada di sekolah</t>
  </si>
  <si>
    <t>diam dan tidak memberikan pendapat terhadap suatu topik atau masalah</t>
  </si>
  <si>
    <t>menolak untuk menjadi ketua kelas atau pengurus kelas lainya</t>
  </si>
  <si>
    <t>menolak untuk mengerjakan tugas atau soal di papan tulis</t>
  </si>
  <si>
    <t>melakukan hal hal baru yang tidak bermanfaat</t>
  </si>
  <si>
    <t>berpakaian kotor dan tidak pantas</t>
  </si>
  <si>
    <t>acuh ketika bertemu pendidik, teman, dan orang-orang di sekolah</t>
  </si>
  <si>
    <t>tidak dapat mengendalikan emosi dalam menghadapi masalah, marah-marah</t>
  </si>
  <si>
    <t>marah dan cemberut</t>
  </si>
  <si>
    <t>menolak melakukan piket kebersihan kelas</t>
  </si>
  <si>
    <t>tidak mengerjakan tugas/pekerjaan rumah</t>
  </si>
  <si>
    <t>lupa mengerjakan tugas/pekerjaan rumah</t>
  </si>
  <si>
    <t>telat berangkat ke sekolah</t>
  </si>
  <si>
    <t>tidak menerima bantuan dalam bentuk jasa atau barang dari orang lain</t>
  </si>
  <si>
    <t>tidak menghormati orang lain dan tidak menghormati cara bicara yang tepat</t>
  </si>
  <si>
    <t>tidak melaksanakan ajaran agama yang dianutnya</t>
  </si>
  <si>
    <t>meninggalkan ajaran agama, misalnya: shalat dan puasa</t>
  </si>
  <si>
    <t>membiarkan teman yang berselisih (bertengkar)</t>
  </si>
  <si>
    <t>tidak mengakui kesalahan, melemparkan kesalahan kepada teman</t>
  </si>
  <si>
    <t>tidak mengerjakan tugas yang diberikan</t>
  </si>
  <si>
    <t>melanggar tata tertib dalam melaksanakan tugas</t>
  </si>
  <si>
    <t>membiarkan teman yang mengalami kesulitan</t>
  </si>
  <si>
    <t>tidak memperhatikan terhadap kebersihan kelas dan lingkungan sekolah.</t>
  </si>
  <si>
    <t>tidak ikut serta dalam kegiatan sosial di sekolah, misal: mengumpulkan sumbangan untuk membantu yang sakit atau kemalangan</t>
  </si>
  <si>
    <t>melanggar peraturan sekolah</t>
  </si>
  <si>
    <t>memakai pakaian seragam yang tidak lengkap dan rapi</t>
  </si>
  <si>
    <t>tidak peduli dan tidak ingin membantu teman yang kesulitan dalam pembelajaran</t>
  </si>
  <si>
    <t>tidak mengerjakan tugas yang menjadi kewajibannya di kelas seperti piket kebersihan</t>
  </si>
  <si>
    <t>diam, tidak mau menceritakan apa yang dialaminya dalam kehidupan sehari hari</t>
  </si>
  <si>
    <t>tidak mengikuti kegiatan sosial di sekolah</t>
  </si>
  <si>
    <t>mengabaikan masalah yang ada di kelas atau sekolah</t>
  </si>
  <si>
    <t>tidak peduli terhadap keadaan lingkungan sekolah</t>
  </si>
  <si>
    <t xml:space="preserve">tidak mau berusaha untuk mempertahankan pendapat    </t>
  </si>
  <si>
    <t>menikmati ketidaknyamanan belajar yang dirasakannya di sekolah</t>
  </si>
  <si>
    <t>tidak bisa membagi waktu antara belajar dan bermain</t>
  </si>
  <si>
    <t>tidak menghargai perbedaan dalam beribadah</t>
  </si>
  <si>
    <t xml:space="preserve">Mengetahui </t>
  </si>
  <si>
    <t>PB (Perlu Bimbingan)</t>
  </si>
  <si>
    <t>Kerjasama</t>
  </si>
  <si>
    <t xml:space="preserve">Terlibat aktif dalam bekerja kelompok  </t>
  </si>
  <si>
    <t>Kesediaan melakukan tugas sesuai kesepakatan</t>
  </si>
  <si>
    <t>Bersedia membantu orang lain dalam satu kelompok yang mengalami kesulitan</t>
  </si>
  <si>
    <t>Menghargai hasil kerja anggota kelompok/team work</t>
  </si>
  <si>
    <t>tidak melaksanakan tugas sesuai kesepakatan</t>
  </si>
  <si>
    <t xml:space="preserve">tidak ikut serta dalam kerja kelompok  </t>
  </si>
  <si>
    <t>tidak bersyukur atas pemberian orang lain</t>
  </si>
  <si>
    <t>mencela hasil kerja kelompok</t>
  </si>
  <si>
    <t>menolak untuk membantu kelompok lain yang mengalami kesulitan</t>
  </si>
  <si>
    <t>mengerjakan sendiri tugas yang diberikan pendidik, tanpa menjiplak tugas orang lain</t>
  </si>
  <si>
    <t>tidak mau menerima pendapat orang lain</t>
  </si>
  <si>
    <t>memilih dalam berteman</t>
  </si>
  <si>
    <t>merusak kelestarian alam, merusak tanaman</t>
  </si>
  <si>
    <t>meninggalkan kuwajiban beribadah</t>
  </si>
  <si>
    <t>menghina terhadap karya orang lain</t>
  </si>
  <si>
    <t>tidak mau membesuk teman yang sedang sakit</t>
  </si>
  <si>
    <t>NAMA SISWA</t>
  </si>
  <si>
    <t>KETAATAN BERIBADAH</t>
  </si>
  <si>
    <t>SB</t>
  </si>
  <si>
    <t>PB</t>
  </si>
  <si>
    <t>BERPRILAKU SYUKUR</t>
  </si>
  <si>
    <t>BERDOA SEBELUM DAN SESUDAH MELAKUKAN KEGIATAN</t>
  </si>
  <si>
    <t>TOLERANSI DALAM BERIBADAH</t>
  </si>
  <si>
    <t>JUJUR</t>
  </si>
  <si>
    <t>DISIPLIN</t>
  </si>
  <si>
    <t>TANGGUNG JAWAB</t>
  </si>
  <si>
    <t>SANTUN</t>
  </si>
  <si>
    <t>PEDULI</t>
  </si>
  <si>
    <t>PERCAYA DIRI</t>
  </si>
  <si>
    <t>KERJASAMA</t>
  </si>
  <si>
    <t>Kode SB</t>
  </si>
  <si>
    <t>Kode PB</t>
  </si>
  <si>
    <t>Nama Siswa</t>
  </si>
  <si>
    <t>N I S</t>
  </si>
  <si>
    <t xml:space="preserve">  </t>
  </si>
  <si>
    <t>NAMA</t>
  </si>
  <si>
    <t>Tanggal (bulan/tanggal/tahun)</t>
  </si>
  <si>
    <t>Bulan</t>
  </si>
  <si>
    <t>KD BUTIR</t>
  </si>
  <si>
    <t>CATATAN HARIAN PENILAIAN SIKAP SOSIAL (KI 2)</t>
  </si>
  <si>
    <t>PENGISIAN NILAI</t>
  </si>
  <si>
    <t>DATA SEKOLAH DAN GURU</t>
  </si>
  <si>
    <t>Nama Guru</t>
  </si>
  <si>
    <t>NIP</t>
  </si>
  <si>
    <t>Nama Kelas Paralel</t>
  </si>
  <si>
    <t>A</t>
  </si>
  <si>
    <t xml:space="preserve">Tahun Pelajaran </t>
  </si>
  <si>
    <t>* Isilah baris warna Hijau</t>
  </si>
  <si>
    <t>PANDUAN CARA PENGGUNAAN</t>
  </si>
  <si>
    <t>Langkah-langkah Penggunaan Aplikasi Rapor K13</t>
  </si>
  <si>
    <t>*</t>
  </si>
  <si>
    <t>Setiap Kembali ke Menu utama klik Menu Utama</t>
  </si>
  <si>
    <t>Mengisi Data Guru dan Sekolah</t>
  </si>
  <si>
    <t>Dari menu utama, klik tombol Data sekolah dan Guru</t>
  </si>
  <si>
    <t xml:space="preserve">Mengisi Biodata Siswa </t>
  </si>
  <si>
    <t>Dari menu utama, klik tombol Biodata</t>
  </si>
  <si>
    <t>Nilai KI-1 Sikap Spiritual</t>
  </si>
  <si>
    <t>Untuk melihat dan memonitoring hasil proses nilai yang telah dimasukkan klik menu rekap KI 1</t>
  </si>
  <si>
    <t>Nilai KI-2 Sikap Sosial</t>
  </si>
  <si>
    <t>Untuk melihat dan memonitoring hasil proses nilai yang telah dimasukkan klik menu rekap KI 2</t>
  </si>
  <si>
    <t>Urutkan hasil print sesuai dengan Halaman</t>
  </si>
  <si>
    <t>Dari menu utama, klik tombol Halaman Depan</t>
  </si>
  <si>
    <t>Bagi Sekolah yang ingin mengganti logo Tut Wuri Handayani dengan logo sekolah maka lakukan Unprotect dahulu dan masukkan passward sama dengan passward program aplikasi ini lalu baru bisa insert Picture-From File- cari lokasi file logo sekolah anda. Lalu protect kembali dengan pasward yang sama supaya program tidak mengalami kerusakan setting.</t>
  </si>
  <si>
    <t>Pastikan isikan nomor urut siswa/absen di ujung atas kanan menu rapor sesuai yang akan di cetak sudah sesuai.</t>
  </si>
  <si>
    <t>Gunakan setting Kertas standar A4</t>
  </si>
  <si>
    <t>Atur sedemikian rupa, pastikan pengaturan setting print sudah betul, gunakan print Preview untuk memastikan hasil cetakan dengan layout benar.</t>
  </si>
  <si>
    <t>KELAS PARALEL ATAU LEBIH DARI 40 SISWA</t>
  </si>
  <si>
    <t>Sekolah cukup membeli satu aplikasi, copy file dari email update lisensi ke folder dengan nama lain misal 1b</t>
  </si>
  <si>
    <t>Jika dalam satu komputer maka rename folder aplikasi tersebut</t>
  </si>
  <si>
    <t>misal siswa jumlahnya 45 maka bisa dibagi 2 atau 1a=25 dan 1b 20 aatau 1a=40 dan 1b=5</t>
  </si>
  <si>
    <t>EDITING PELAJARAN MUATAN LOKAL</t>
  </si>
  <si>
    <t>Pelajaran muatan lokal bisa diubah di melalui menu KI KD</t>
  </si>
  <si>
    <t>Ubahlah sesuai kolam yang ada, jangan menambah atau mengurangi baris yang ada</t>
  </si>
  <si>
    <t>Jika kelebihan maka pecahlah KD tersebut agar sesuai baris yang disediakan.</t>
  </si>
  <si>
    <t>Jika kekurangan baris maka gabungkan KD tersebut sehingga sesuai</t>
  </si>
  <si>
    <t>Dari menu utama, klik tombol Variabel KI1 atau KI2</t>
  </si>
  <si>
    <t>Mengubah KI1 dan KI2</t>
  </si>
  <si>
    <t>Isilah sikap dan indikator dengan  benar karena akan tertera dalam Rekap Catatan Sikap.</t>
  </si>
  <si>
    <t>Memasukkan data sekolah dan  guru sesuai kolom</t>
  </si>
  <si>
    <t>Untuk memasukkan data siswa dan N I S</t>
  </si>
  <si>
    <t>Dari menu utama, klik tombol KI 1 SPIRITUAL</t>
  </si>
  <si>
    <t>Dari menu utama, klik tombol K2 SOSIAL</t>
  </si>
  <si>
    <t>Nilai KI 1 yang dimasukkan adalah hasil final setelah pengamatan guru di akhir semester(silahkan direkap/diolah mandiri sehingga yang dimasukkan adalah hasil akhirnya tiap tiap KD KI 1, kode butir diisi dengan Range angka 1 - 4 (jika diisi 1-100 akan erorr).</t>
  </si>
  <si>
    <t>Nilai KI 2 yang dimasukkan adalah hasil final setelah pengamatan guru di akhir semester(silahkan direkap/diolah mandiri sehingga yang dimasukkan adalah hasil akhirnya tiap tiap KD KI 2, kode butir diisi dengan Range angka 1 - 7 (jika diisi 1-100 akan erorr).</t>
  </si>
  <si>
    <t>Cetak Halaman Depan, Biodata Sekolah dan Siswa</t>
  </si>
  <si>
    <t>CATATAN HARIAN PENILAIAN SIKAP SPIRITUAL (KI 1)</t>
  </si>
  <si>
    <t>KI1 DAN KI2</t>
  </si>
  <si>
    <t>Mata Pelajaran</t>
  </si>
  <si>
    <t>Muatan Pelajaran</t>
  </si>
  <si>
    <t>*Sebelum mengisi nilai KI1 lihatlah keterangan di bawah lembar kerja ini !!!</t>
  </si>
  <si>
    <t>No.</t>
  </si>
  <si>
    <t>ASPEK YANG DIAMATI</t>
  </si>
  <si>
    <t>Nilai Pengamatan Akhir</t>
  </si>
  <si>
    <t>* Keterangan:</t>
  </si>
  <si>
    <t>1. Nilai sikap Spiritual akan otomatis terisi baik (3) jika tidak ada hasil pengamatan dari guru yang dimasukan ke kolom nilai hasil pengamatan</t>
  </si>
  <si>
    <t>2. Jika sikap anak istimewa yaitu sangat baik atau kurang baik maka isilah nilai di kolom nilai pengamatan akhir (warna hijau) sesuai dengan kriteri berikut ini</t>
  </si>
  <si>
    <t>Nilai</t>
  </si>
  <si>
    <t>Predikat</t>
  </si>
  <si>
    <t>Keterangan</t>
  </si>
  <si>
    <t>Sangat Baik</t>
  </si>
  <si>
    <t>Lulus</t>
  </si>
  <si>
    <t>Baik</t>
  </si>
  <si>
    <t>Dengan Bimbingan</t>
  </si>
  <si>
    <t>Perlu Bimbingan</t>
  </si>
  <si>
    <t>Tidak Lulus</t>
  </si>
  <si>
    <t>1. Nilai sikap akan otomatis terisi baik (3) jika tidak ada hasil pengamatan dari guru yang dimasukan ke kolom nilai hasil pengamatan</t>
  </si>
  <si>
    <t>2. Jika sikap anak istimewa yaitu sangat baik atau kurang baik maka berikan nilai di kolom nilai pengamatan akhir sesuai dengan kriteri berikut ini</t>
  </si>
  <si>
    <t>HASIL KESIMPULAN SIKAP SPIRITUAL  ( KI 1 )</t>
  </si>
  <si>
    <t>HASIL KESIMPULAN  SIKAP SOSIAL  ( KI 2 )</t>
  </si>
  <si>
    <t>Hasil Akhir</t>
  </si>
  <si>
    <t>Nilai Catatan Harian</t>
  </si>
  <si>
    <t>Nilai Recomendasi Guru Bersama</t>
  </si>
  <si>
    <t>APLIKASI CATATAN SIKAP HARIAN</t>
  </si>
  <si>
    <t>REKAP CATATAN PENGAMATAN</t>
  </si>
  <si>
    <t>REKAP CATATAN PENGAMATAN SIKAP SPRITUAL KI1</t>
  </si>
  <si>
    <t>REKAP CATATAN PENGAMATAN SIKAP SOSIAL KI2</t>
  </si>
  <si>
    <t>Rujukan catatan SB</t>
  </si>
  <si>
    <t>Rujukan catatan PB</t>
  </si>
  <si>
    <t>RC</t>
  </si>
  <si>
    <t>Hasil Nilai Pengamatan Akhir Sikap Spritual</t>
  </si>
  <si>
    <t>Hasil Nilai Pengamatan Akhir Sikap Sosial</t>
  </si>
  <si>
    <t>Guru Kelas Muatan Pelajaran PPKn</t>
  </si>
  <si>
    <t>PPKn</t>
  </si>
  <si>
    <t>KELAS 3 SEMESTER 1</t>
  </si>
  <si>
    <t>Guru Kelas 3</t>
  </si>
  <si>
    <t>Edisi Revisi 2018</t>
  </si>
  <si>
    <t>2019/2020</t>
  </si>
  <si>
    <t>Ganjil</t>
  </si>
  <si>
    <t>APLIKASI RAPORT KURIKULUM 2013</t>
  </si>
</sst>
</file>

<file path=xl/styles.xml><?xml version="1.0" encoding="utf-8"?>
<styleSheet xmlns="http://schemas.openxmlformats.org/spreadsheetml/2006/main">
  <numFmts count="2">
    <numFmt numFmtId="187" formatCode="[$-409]d\-mmm\-yyyy;@"/>
    <numFmt numFmtId="194" formatCode="[$-409]d\-mmm\-yy;@"/>
  </numFmts>
  <fonts count="57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Calibri"/>
      <family val="2"/>
      <charset val="1"/>
    </font>
    <font>
      <sz val="12"/>
      <color indexed="63"/>
      <name val="Segoe UI"/>
      <family val="2"/>
    </font>
    <font>
      <sz val="12"/>
      <name val="Times New Roman"/>
      <family val="1"/>
    </font>
    <font>
      <sz val="16"/>
      <name val="Times New Roman"/>
      <family val="1"/>
    </font>
    <font>
      <sz val="12"/>
      <color indexed="8"/>
      <name val="Times New Roman"/>
      <family val="1"/>
    </font>
    <font>
      <sz val="12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4"/>
      <color indexed="10"/>
      <name val="Calibri"/>
      <family val="2"/>
    </font>
    <font>
      <b/>
      <i/>
      <sz val="11"/>
      <color indexed="10"/>
      <name val="Calibri"/>
      <family val="2"/>
    </font>
    <font>
      <u/>
      <sz val="14"/>
      <color indexed="12"/>
      <name val="Calibri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indexed="8"/>
      <name val="Calibri"/>
      <family val="2"/>
    </font>
    <font>
      <b/>
      <sz val="36"/>
      <color indexed="8"/>
      <name val="Calibri"/>
      <family val="2"/>
    </font>
    <font>
      <b/>
      <sz val="24"/>
      <color indexed="8"/>
      <name val="Calibri"/>
      <family val="2"/>
    </font>
    <font>
      <sz val="22"/>
      <color indexed="8"/>
      <name val="Calibri"/>
      <family val="2"/>
      <charset val="1"/>
    </font>
    <font>
      <b/>
      <u/>
      <sz val="12"/>
      <color indexed="12"/>
      <name val="Calibri"/>
      <family val="2"/>
    </font>
    <font>
      <sz val="14"/>
      <color indexed="8"/>
      <name val="Calibri"/>
      <family val="2"/>
      <charset val="1"/>
    </font>
    <font>
      <sz val="14"/>
      <color indexed="16"/>
      <name val="Calibri"/>
      <family val="2"/>
      <charset val="1"/>
    </font>
    <font>
      <u/>
      <sz val="12"/>
      <color indexed="8"/>
      <name val="Times New Roman"/>
      <family val="1"/>
    </font>
    <font>
      <b/>
      <sz val="20"/>
      <color indexed="8"/>
      <name val="Arial Rounded MT Bold"/>
      <family val="2"/>
    </font>
    <font>
      <sz val="12"/>
      <color indexed="63"/>
      <name val="Times New Roman"/>
      <family val="1"/>
    </font>
    <font>
      <sz val="11"/>
      <color indexed="8"/>
      <name val="Times New Roman"/>
      <family val="1"/>
    </font>
    <font>
      <sz val="18"/>
      <name val="Times New Roman"/>
      <family val="1"/>
    </font>
    <font>
      <b/>
      <sz val="16"/>
      <color indexed="8"/>
      <name val="Arial Rounded MT Bold"/>
      <family val="2"/>
    </font>
    <font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name val="Calibri"/>
      <family val="2"/>
    </font>
    <font>
      <sz val="12"/>
      <color indexed="10"/>
      <name val="Times New Roman"/>
      <family val="1"/>
    </font>
    <font>
      <b/>
      <sz val="14"/>
      <color indexed="8"/>
      <name val="Times New Roman"/>
      <family val="1"/>
    </font>
    <font>
      <sz val="10"/>
      <color rgb="FFFFFF00"/>
      <name val="Arial"/>
      <family val="2"/>
    </font>
    <font>
      <sz val="10"/>
      <color rgb="FFFFC000"/>
      <name val="Arial"/>
      <family val="2"/>
    </font>
    <font>
      <sz val="10"/>
      <color theme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sz val="10"/>
      <color rgb="FF7030A0"/>
      <name val="Arial"/>
      <family val="2"/>
    </font>
    <font>
      <sz val="10"/>
      <color theme="4"/>
      <name val="Arial"/>
      <family val="2"/>
    </font>
    <font>
      <sz val="11"/>
      <color theme="1"/>
      <name val="Calibri"/>
      <family val="2"/>
      <charset val="1"/>
    </font>
    <font>
      <b/>
      <sz val="14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</cellStyleXfs>
  <cellXfs count="44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 applyProtection="1">
      <alignment vertical="center" wrapText="1"/>
    </xf>
    <xf numFmtId="0" fontId="3" fillId="0" borderId="0" xfId="2" applyProtection="1"/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9" fillId="0" borderId="0" xfId="0" applyFont="1" applyProtection="1"/>
    <xf numFmtId="0" fontId="9" fillId="0" borderId="0" xfId="0" applyFont="1" applyAlignment="1" applyProtection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vertical="top" wrapText="1"/>
    </xf>
    <xf numFmtId="0" fontId="10" fillId="0" borderId="0" xfId="0" applyNumberFormat="1" applyFont="1" applyAlignment="1" applyProtection="1"/>
    <xf numFmtId="0" fontId="9" fillId="0" borderId="0" xfId="0" applyNumberFormat="1" applyFont="1" applyAlignment="1" applyProtection="1">
      <alignment vertical="center" wrapText="1"/>
    </xf>
    <xf numFmtId="0" fontId="4" fillId="0" borderId="0" xfId="1" applyAlignment="1" applyProtection="1"/>
    <xf numFmtId="0" fontId="0" fillId="0" borderId="0" xfId="0" applyProtection="1"/>
    <xf numFmtId="0" fontId="11" fillId="0" borderId="0" xfId="2" applyFont="1" applyFill="1" applyBorder="1" applyAlignment="1" applyProtection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3" fillId="2" borderId="1" xfId="2" applyFill="1" applyBorder="1" applyAlignment="1" applyProtection="1">
      <alignment horizontal="center" vertical="center"/>
    </xf>
    <xf numFmtId="0" fontId="3" fillId="3" borderId="1" xfId="2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6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1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18" borderId="0" xfId="0" applyFill="1" applyAlignment="1">
      <alignment horizontal="center"/>
    </xf>
    <xf numFmtId="0" fontId="0" fillId="19" borderId="0" xfId="0" applyFill="1" applyAlignment="1">
      <alignment horizontal="center"/>
    </xf>
    <xf numFmtId="0" fontId="16" fillId="0" borderId="0" xfId="0" applyFont="1"/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 wrapText="1"/>
    </xf>
    <xf numFmtId="49" fontId="18" fillId="0" borderId="0" xfId="0" applyNumberFormat="1" applyFont="1" applyAlignment="1" applyProtection="1">
      <alignment horizontal="left" vertical="center"/>
    </xf>
    <xf numFmtId="0" fontId="18" fillId="0" borderId="0" xfId="0" applyNumberFormat="1" applyFont="1" applyAlignment="1" applyProtection="1">
      <alignment horizontal="left" vertical="center"/>
    </xf>
    <xf numFmtId="0" fontId="19" fillId="0" borderId="0" xfId="0" applyFont="1"/>
    <xf numFmtId="0" fontId="2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0" xfId="0" applyFill="1" applyBorder="1"/>
    <xf numFmtId="0" fontId="0" fillId="7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7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7" borderId="12" xfId="0" applyFill="1" applyBorder="1"/>
    <xf numFmtId="0" fontId="0" fillId="7" borderId="0" xfId="0" applyFill="1"/>
    <xf numFmtId="0" fontId="4" fillId="0" borderId="0" xfId="1" applyFill="1" applyBorder="1" applyAlignment="1" applyProtection="1">
      <alignment vertical="center"/>
    </xf>
    <xf numFmtId="0" fontId="25" fillId="0" borderId="0" xfId="1" applyFont="1" applyFill="1" applyBorder="1" applyAlignment="1" applyProtection="1">
      <alignment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46" fillId="20" borderId="0" xfId="0" applyFont="1" applyFill="1"/>
    <xf numFmtId="0" fontId="9" fillId="0" borderId="0" xfId="0" applyFont="1" applyAlignment="1" applyProtection="1">
      <alignment vertical="center" wrapText="1"/>
    </xf>
    <xf numFmtId="0" fontId="10" fillId="0" borderId="0" xfId="0" applyNumberFormat="1" applyFont="1" applyAlignment="1" applyProtection="1">
      <alignment vertical="center"/>
    </xf>
    <xf numFmtId="0" fontId="9" fillId="0" borderId="0" xfId="0" applyNumberFormat="1" applyFont="1" applyAlignment="1" applyProtection="1">
      <alignment vertical="center"/>
    </xf>
    <xf numFmtId="0" fontId="12" fillId="0" borderId="0" xfId="0" applyFont="1" applyProtection="1"/>
    <xf numFmtId="0" fontId="28" fillId="6" borderId="1" xfId="0" applyFont="1" applyFill="1" applyBorder="1" applyProtection="1"/>
    <xf numFmtId="49" fontId="3" fillId="0" borderId="0" xfId="2" applyNumberFormat="1" applyProtection="1"/>
    <xf numFmtId="0" fontId="3" fillId="0" borderId="0" xfId="2" applyFont="1" applyProtection="1"/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31" fillId="0" borderId="7" xfId="0" applyFont="1" applyBorder="1"/>
    <xf numFmtId="0" fontId="31" fillId="0" borderId="0" xfId="0" applyFont="1" applyBorder="1"/>
    <xf numFmtId="0" fontId="0" fillId="0" borderId="0" xfId="0" applyBorder="1"/>
    <xf numFmtId="0" fontId="32" fillId="0" borderId="8" xfId="1" applyFont="1" applyBorder="1" applyAlignment="1" applyProtection="1"/>
    <xf numFmtId="0" fontId="0" fillId="0" borderId="8" xfId="0" applyBorder="1"/>
    <xf numFmtId="0" fontId="11" fillId="0" borderId="7" xfId="0" applyFont="1" applyBorder="1"/>
    <xf numFmtId="0" fontId="33" fillId="4" borderId="16" xfId="0" applyFont="1" applyFill="1" applyBorder="1" applyAlignment="1">
      <alignment horizontal="center" vertical="center"/>
    </xf>
    <xf numFmtId="0" fontId="33" fillId="4" borderId="17" xfId="0" applyFont="1" applyFill="1" applyBorder="1" applyAlignment="1">
      <alignment vertical="center"/>
    </xf>
    <xf numFmtId="0" fontId="33" fillId="4" borderId="18" xfId="0" applyFont="1" applyFill="1" applyBorder="1" applyAlignment="1">
      <alignment vertical="center"/>
    </xf>
    <xf numFmtId="0" fontId="33" fillId="0" borderId="19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center" vertical="top"/>
    </xf>
    <xf numFmtId="0" fontId="33" fillId="0" borderId="6" xfId="0" applyFont="1" applyBorder="1" applyAlignment="1">
      <alignment horizontal="left" wrapText="1"/>
    </xf>
    <xf numFmtId="0" fontId="33" fillId="0" borderId="20" xfId="0" applyFont="1" applyBorder="1"/>
    <xf numFmtId="0" fontId="33" fillId="0" borderId="14" xfId="0" applyFont="1" applyBorder="1"/>
    <xf numFmtId="0" fontId="33" fillId="0" borderId="14" xfId="0" applyFont="1" applyBorder="1" applyAlignment="1">
      <alignment horizontal="center" vertical="top"/>
    </xf>
    <xf numFmtId="0" fontId="33" fillId="0" borderId="6" xfId="0" applyFont="1" applyBorder="1" applyAlignment="1">
      <alignment horizontal="left"/>
    </xf>
    <xf numFmtId="0" fontId="33" fillId="0" borderId="21" xfId="0" applyFont="1" applyBorder="1"/>
    <xf numFmtId="0" fontId="33" fillId="0" borderId="22" xfId="0" applyFont="1" applyBorder="1"/>
    <xf numFmtId="0" fontId="33" fillId="0" borderId="22" xfId="0" applyFont="1" applyBorder="1" applyAlignment="1">
      <alignment horizontal="center" vertical="top"/>
    </xf>
    <xf numFmtId="0" fontId="33" fillId="0" borderId="23" xfId="0" applyFont="1" applyBorder="1"/>
    <xf numFmtId="0" fontId="33" fillId="4" borderId="12" xfId="0" applyFont="1" applyFill="1" applyBorder="1"/>
    <xf numFmtId="0" fontId="33" fillId="0" borderId="24" xfId="0" applyFont="1" applyBorder="1"/>
    <xf numFmtId="0" fontId="33" fillId="0" borderId="6" xfId="0" applyFont="1" applyBorder="1"/>
    <xf numFmtId="0" fontId="33" fillId="4" borderId="20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vertical="center"/>
    </xf>
    <xf numFmtId="0" fontId="33" fillId="4" borderId="4" xfId="0" applyFont="1" applyFill="1" applyBorder="1"/>
    <xf numFmtId="0" fontId="33" fillId="0" borderId="3" xfId="0" applyFont="1" applyBorder="1"/>
    <xf numFmtId="0" fontId="33" fillId="0" borderId="25" xfId="0" applyFont="1" applyBorder="1"/>
    <xf numFmtId="0" fontId="33" fillId="0" borderId="26" xfId="0" applyFont="1" applyBorder="1"/>
    <xf numFmtId="0" fontId="33" fillId="0" borderId="0" xfId="0" applyFont="1" applyFill="1" applyBorder="1" applyAlignment="1">
      <alignment horizontal="center" vertical="top"/>
    </xf>
    <xf numFmtId="0" fontId="33" fillId="0" borderId="0" xfId="0" applyFont="1" applyFill="1" applyBorder="1"/>
    <xf numFmtId="0" fontId="33" fillId="0" borderId="6" xfId="0" applyFont="1" applyFill="1" applyBorder="1" applyAlignment="1">
      <alignment wrapText="1"/>
    </xf>
    <xf numFmtId="0" fontId="34" fillId="0" borderId="6" xfId="0" applyFont="1" applyBorder="1" applyAlignment="1">
      <alignment horizontal="left" wrapText="1"/>
    </xf>
    <xf numFmtId="0" fontId="33" fillId="0" borderId="25" xfId="0" applyFont="1" applyFill="1" applyBorder="1"/>
    <xf numFmtId="0" fontId="33" fillId="0" borderId="12" xfId="0" applyFont="1" applyBorder="1"/>
    <xf numFmtId="0" fontId="33" fillId="0" borderId="0" xfId="0" applyFont="1" applyBorder="1" applyAlignment="1">
      <alignment horizontal="center"/>
    </xf>
    <xf numFmtId="0" fontId="13" fillId="4" borderId="20" xfId="0" applyFont="1" applyFill="1" applyBorder="1" applyAlignment="1">
      <alignment vertical="center" wrapText="1"/>
    </xf>
    <xf numFmtId="0" fontId="13" fillId="4" borderId="3" xfId="0" applyFont="1" applyFill="1" applyBorder="1"/>
    <xf numFmtId="0" fontId="0" fillId="0" borderId="20" xfId="0" applyBorder="1"/>
    <xf numFmtId="0" fontId="0" fillId="0" borderId="3" xfId="0" applyBorder="1"/>
    <xf numFmtId="0" fontId="0" fillId="0" borderId="3" xfId="0" applyFill="1" applyBorder="1" applyAlignment="1">
      <alignment vertical="center"/>
    </xf>
    <xf numFmtId="0" fontId="0" fillId="0" borderId="3" xfId="0" applyFill="1" applyBorder="1"/>
    <xf numFmtId="0" fontId="0" fillId="0" borderId="4" xfId="0" applyBorder="1" applyAlignment="1">
      <alignment vertical="center" wrapText="1"/>
    </xf>
    <xf numFmtId="0" fontId="0" fillId="0" borderId="19" xfId="0" applyBorder="1"/>
    <xf numFmtId="0" fontId="0" fillId="0" borderId="0" xfId="0" applyFill="1" applyBorder="1"/>
    <xf numFmtId="0" fontId="0" fillId="0" borderId="6" xfId="0" applyBorder="1"/>
    <xf numFmtId="0" fontId="0" fillId="0" borderId="6" xfId="0" applyFill="1" applyBorder="1"/>
    <xf numFmtId="0" fontId="14" fillId="0" borderId="0" xfId="1" applyFont="1" applyBorder="1" applyAlignment="1" applyProtection="1"/>
    <xf numFmtId="0" fontId="0" fillId="0" borderId="21" xfId="0" applyBorder="1"/>
    <xf numFmtId="0" fontId="0" fillId="0" borderId="25" xfId="0" applyBorder="1"/>
    <xf numFmtId="0" fontId="0" fillId="0" borderId="12" xfId="0" applyBorder="1"/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17" fillId="0" borderId="0" xfId="0" applyFont="1" applyAlignment="1">
      <alignment vertical="center"/>
    </xf>
    <xf numFmtId="0" fontId="28" fillId="6" borderId="1" xfId="2" applyFont="1" applyFill="1" applyBorder="1" applyAlignment="1" applyProtection="1">
      <alignment vertical="center"/>
    </xf>
    <xf numFmtId="0" fontId="28" fillId="8" borderId="1" xfId="2" applyFont="1" applyFill="1" applyBorder="1" applyAlignment="1" applyProtection="1">
      <alignment vertical="center"/>
      <protection locked="0"/>
    </xf>
    <xf numFmtId="0" fontId="38" fillId="0" borderId="0" xfId="0" applyFont="1" applyAlignment="1" applyProtection="1">
      <alignment horizontal="left" vertical="center"/>
    </xf>
    <xf numFmtId="49" fontId="38" fillId="0" borderId="0" xfId="0" applyNumberFormat="1" applyFont="1" applyAlignment="1" applyProtection="1">
      <alignment horizontal="left" vertical="center"/>
    </xf>
    <xf numFmtId="0" fontId="38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right" vertical="center" wrapText="1"/>
    </xf>
    <xf numFmtId="0" fontId="26" fillId="0" borderId="0" xfId="0" applyFont="1" applyAlignment="1">
      <alignment horizontal="right" vertical="center"/>
    </xf>
    <xf numFmtId="0" fontId="38" fillId="0" borderId="0" xfId="0" applyNumberFormat="1" applyFont="1" applyAlignment="1" applyProtection="1">
      <alignment horizontal="left" vertical="center"/>
    </xf>
    <xf numFmtId="49" fontId="26" fillId="0" borderId="0" xfId="0" applyNumberFormat="1" applyFont="1" applyAlignment="1">
      <alignment vertical="center"/>
    </xf>
    <xf numFmtId="1" fontId="37" fillId="0" borderId="0" xfId="0" applyNumberFormat="1" applyFont="1" applyAlignment="1">
      <alignment vertical="center"/>
    </xf>
    <xf numFmtId="0" fontId="0" fillId="7" borderId="5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49" fontId="10" fillId="0" borderId="0" xfId="0" applyNumberFormat="1" applyFont="1" applyAlignment="1" applyProtection="1">
      <alignment vertical="center"/>
    </xf>
    <xf numFmtId="0" fontId="0" fillId="0" borderId="0" xfId="0" applyNumberFormat="1" applyProtection="1"/>
    <xf numFmtId="0" fontId="0" fillId="0" borderId="0" xfId="0" applyAlignment="1" applyProtection="1">
      <alignment horizontal="center"/>
    </xf>
    <xf numFmtId="1" fontId="15" fillId="0" borderId="0" xfId="0" applyNumberFormat="1" applyFont="1" applyProtection="1"/>
    <xf numFmtId="1" fontId="0" fillId="0" borderId="0" xfId="0" applyNumberFormat="1" applyProtection="1"/>
    <xf numFmtId="0" fontId="15" fillId="0" borderId="0" xfId="0" applyFont="1" applyProtection="1"/>
    <xf numFmtId="0" fontId="26" fillId="0" borderId="0" xfId="0" applyFont="1" applyProtection="1"/>
    <xf numFmtId="1" fontId="16" fillId="0" borderId="0" xfId="0" applyNumberFormat="1" applyFont="1" applyAlignment="1" applyProtection="1">
      <alignment horizontal="left" vertical="center"/>
    </xf>
    <xf numFmtId="0" fontId="26" fillId="0" borderId="0" xfId="0" applyFont="1" applyAlignment="1" applyProtection="1">
      <alignment horizontal="right" vertical="center"/>
    </xf>
    <xf numFmtId="49" fontId="26" fillId="0" borderId="0" xfId="0" applyNumberFormat="1" applyFont="1" applyAlignment="1" applyProtection="1">
      <alignment horizontal="left" vertical="center"/>
    </xf>
    <xf numFmtId="1" fontId="37" fillId="0" borderId="0" xfId="0" applyNumberFormat="1" applyFont="1" applyAlignment="1" applyProtection="1">
      <alignment horizontal="left" vertical="center"/>
    </xf>
    <xf numFmtId="2" fontId="0" fillId="0" borderId="0" xfId="0" applyNumberFormat="1" applyProtection="1"/>
    <xf numFmtId="0" fontId="6" fillId="0" borderId="1" xfId="0" applyFont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13" borderId="1" xfId="0" applyFont="1" applyFill="1" applyBorder="1" applyAlignment="1" applyProtection="1">
      <alignment horizontal="center" vertical="center" wrapText="1"/>
    </xf>
    <xf numFmtId="0" fontId="0" fillId="13" borderId="0" xfId="0" applyFill="1" applyAlignment="1" applyProtection="1">
      <alignment horizontal="center"/>
    </xf>
    <xf numFmtId="0" fontId="0" fillId="14" borderId="0" xfId="0" applyFill="1" applyAlignment="1" applyProtection="1">
      <alignment horizontal="center"/>
    </xf>
    <xf numFmtId="0" fontId="0" fillId="16" borderId="0" xfId="0" applyFill="1" applyAlignment="1" applyProtection="1">
      <alignment horizontal="center"/>
    </xf>
    <xf numFmtId="0" fontId="0" fillId="17" borderId="0" xfId="0" applyFill="1" applyAlignment="1" applyProtection="1">
      <alignment horizont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 wrapText="1"/>
    </xf>
    <xf numFmtId="1" fontId="0" fillId="0" borderId="1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1" fontId="15" fillId="0" borderId="1" xfId="0" applyNumberFormat="1" applyFont="1" applyBorder="1" applyAlignment="1" applyProtection="1">
      <alignment horizontal="left" vertical="top" wrapText="1"/>
      <protection locked="0"/>
    </xf>
    <xf numFmtId="0" fontId="0" fillId="9" borderId="1" xfId="0" applyNumberFormat="1" applyFill="1" applyBorder="1" applyAlignment="1" applyProtection="1">
      <alignment horizontal="center" vertical="center"/>
      <protection locked="0"/>
    </xf>
    <xf numFmtId="0" fontId="7" fillId="9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 wrapText="1"/>
    </xf>
    <xf numFmtId="0" fontId="35" fillId="0" borderId="0" xfId="0" applyNumberFormat="1" applyFont="1" applyAlignment="1" applyProtection="1">
      <alignment vertical="center"/>
    </xf>
    <xf numFmtId="0" fontId="18" fillId="0" borderId="0" xfId="0" applyNumberFormat="1" applyFont="1" applyAlignment="1" applyProtection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16" fillId="21" borderId="1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16" fillId="18" borderId="1" xfId="0" applyFont="1" applyFill="1" applyBorder="1" applyAlignment="1" applyProtection="1">
      <alignment vertical="center"/>
      <protection locked="0"/>
    </xf>
    <xf numFmtId="0" fontId="16" fillId="22" borderId="1" xfId="0" applyFont="1" applyFill="1" applyBorder="1" applyAlignment="1" applyProtection="1">
      <alignment vertical="center"/>
      <protection locked="0"/>
    </xf>
    <xf numFmtId="0" fontId="16" fillId="23" borderId="1" xfId="0" applyFont="1" applyFill="1" applyBorder="1" applyAlignment="1" applyProtection="1">
      <alignment vertical="center"/>
      <protection locked="0"/>
    </xf>
    <xf numFmtId="0" fontId="16" fillId="24" borderId="1" xfId="0" applyFont="1" applyFill="1" applyBorder="1" applyAlignment="1" applyProtection="1">
      <alignment vertical="center"/>
      <protection locked="0"/>
    </xf>
    <xf numFmtId="0" fontId="16" fillId="25" borderId="1" xfId="0" applyFont="1" applyFill="1" applyBorder="1" applyAlignment="1" applyProtection="1">
      <alignment vertical="center"/>
      <protection locked="0"/>
    </xf>
    <xf numFmtId="0" fontId="16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6" fillId="26" borderId="1" xfId="0" applyFont="1" applyFill="1" applyBorder="1" applyAlignment="1" applyProtection="1">
      <alignment vertical="center"/>
      <protection locked="0"/>
    </xf>
    <xf numFmtId="0" fontId="27" fillId="0" borderId="27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left"/>
      <protection locked="0"/>
    </xf>
    <xf numFmtId="0" fontId="26" fillId="0" borderId="28" xfId="0" applyFont="1" applyBorder="1" applyAlignment="1" applyProtection="1">
      <alignment horizontal="center" vertical="center"/>
      <protection locked="0"/>
    </xf>
    <xf numFmtId="0" fontId="26" fillId="0" borderId="27" xfId="0" applyFont="1" applyBorder="1" applyAlignment="1" applyProtection="1">
      <alignment horizontal="center" vertical="center"/>
      <protection locked="0"/>
    </xf>
    <xf numFmtId="0" fontId="16" fillId="22" borderId="1" xfId="0" applyFont="1" applyFill="1" applyBorder="1" applyAlignment="1" applyProtection="1">
      <alignment horizontal="left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3" fillId="8" borderId="1" xfId="3" applyFont="1" applyFill="1" applyBorder="1" applyAlignment="1" applyProtection="1">
      <alignment vertical="center"/>
      <protection locked="0"/>
    </xf>
    <xf numFmtId="0" fontId="3" fillId="8" borderId="1" xfId="3" quotePrefix="1" applyFill="1" applyBorder="1" applyAlignment="1" applyProtection="1">
      <alignment horizontal="center" vertical="center"/>
      <protection locked="0"/>
    </xf>
    <xf numFmtId="0" fontId="3" fillId="8" borderId="1" xfId="3" applyFill="1" applyBorder="1" applyAlignment="1" applyProtection="1">
      <alignment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vertical="center"/>
    </xf>
    <xf numFmtId="0" fontId="26" fillId="0" borderId="0" xfId="0" applyNumberFormat="1" applyFont="1" applyProtection="1"/>
    <xf numFmtId="0" fontId="26" fillId="0" borderId="0" xfId="0" applyFont="1" applyAlignment="1" applyProtection="1">
      <alignment horizontal="center"/>
    </xf>
    <xf numFmtId="0" fontId="39" fillId="0" borderId="0" xfId="0" applyFont="1" applyAlignment="1">
      <alignment vertical="center"/>
    </xf>
    <xf numFmtId="0" fontId="18" fillId="0" borderId="0" xfId="2" applyFont="1" applyFill="1" applyBorder="1" applyAlignment="1" applyProtection="1">
      <alignment horizontal="left"/>
    </xf>
    <xf numFmtId="0" fontId="3" fillId="0" borderId="0" xfId="2" applyNumberFormat="1" applyFont="1" applyProtection="1"/>
    <xf numFmtId="187" fontId="7" fillId="9" borderId="1" xfId="0" applyNumberFormat="1" applyFont="1" applyFill="1" applyBorder="1" applyAlignment="1" applyProtection="1">
      <alignment horizontal="center" vertical="center"/>
      <protection locked="0"/>
    </xf>
    <xf numFmtId="1" fontId="15" fillId="27" borderId="1" xfId="0" applyNumberFormat="1" applyFont="1" applyFill="1" applyBorder="1" applyAlignment="1" applyProtection="1">
      <alignment horizontal="left" vertical="top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94" fontId="0" fillId="9" borderId="1" xfId="0" applyNumberForma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</xf>
    <xf numFmtId="49" fontId="10" fillId="0" borderId="0" xfId="0" applyNumberFormat="1" applyFont="1" applyAlignment="1" applyProtection="1">
      <alignment horizontal="center" vertical="center"/>
    </xf>
    <xf numFmtId="0" fontId="9" fillId="0" borderId="0" xfId="0" applyNumberFormat="1" applyFont="1" applyAlignment="1" applyProtection="1">
      <alignment horizontal="center" vertical="center"/>
    </xf>
    <xf numFmtId="0" fontId="41" fillId="0" borderId="0" xfId="0" applyFont="1" applyProtection="1"/>
    <xf numFmtId="0" fontId="41" fillId="0" borderId="0" xfId="0" applyFont="1" applyAlignment="1" applyProtection="1">
      <alignment horizontal="center"/>
    </xf>
    <xf numFmtId="0" fontId="42" fillId="0" borderId="0" xfId="0" applyFont="1" applyProtection="1"/>
    <xf numFmtId="0" fontId="41" fillId="10" borderId="1" xfId="0" applyFont="1" applyFill="1" applyBorder="1" applyAlignment="1" applyProtection="1">
      <alignment horizontal="center"/>
    </xf>
    <xf numFmtId="0" fontId="41" fillId="10" borderId="1" xfId="0" applyFont="1" applyFill="1" applyBorder="1" applyAlignment="1" applyProtection="1">
      <alignment horizontal="left"/>
    </xf>
    <xf numFmtId="0" fontId="41" fillId="8" borderId="1" xfId="0" applyFont="1" applyFill="1" applyBorder="1" applyAlignment="1" applyProtection="1">
      <alignment horizontal="center"/>
      <protection locked="0"/>
    </xf>
    <xf numFmtId="0" fontId="43" fillId="5" borderId="1" xfId="0" applyFont="1" applyFill="1" applyBorder="1" applyAlignment="1" applyProtection="1">
      <alignment horizontal="center"/>
    </xf>
    <xf numFmtId="0" fontId="41" fillId="4" borderId="1" xfId="0" applyFont="1" applyFill="1" applyBorder="1" applyAlignment="1" applyProtection="1">
      <alignment horizontal="center"/>
    </xf>
    <xf numFmtId="0" fontId="41" fillId="4" borderId="1" xfId="0" applyFont="1" applyFill="1" applyBorder="1" applyAlignment="1" applyProtection="1"/>
    <xf numFmtId="0" fontId="41" fillId="4" borderId="1" xfId="0" applyFont="1" applyFill="1" applyBorder="1" applyProtection="1"/>
    <xf numFmtId="0" fontId="13" fillId="5" borderId="29" xfId="0" applyFont="1" applyFill="1" applyBorder="1" applyAlignment="1" applyProtection="1">
      <alignment horizontal="center" vertical="center"/>
    </xf>
    <xf numFmtId="0" fontId="13" fillId="5" borderId="30" xfId="0" applyFont="1" applyFill="1" applyBorder="1" applyAlignment="1" applyProtection="1">
      <alignment horizontal="left" vertical="center"/>
    </xf>
    <xf numFmtId="0" fontId="41" fillId="0" borderId="31" xfId="0" applyFont="1" applyBorder="1" applyAlignment="1" applyProtection="1">
      <alignment horizontal="center" vertical="center"/>
    </xf>
    <xf numFmtId="0" fontId="41" fillId="0" borderId="32" xfId="0" applyFont="1" applyBorder="1" applyProtection="1"/>
    <xf numFmtId="0" fontId="41" fillId="0" borderId="33" xfId="0" applyFont="1" applyBorder="1" applyAlignment="1" applyProtection="1">
      <alignment horizontal="center" vertical="center"/>
    </xf>
    <xf numFmtId="0" fontId="41" fillId="0" borderId="1" xfId="0" applyFont="1" applyBorder="1" applyProtection="1"/>
    <xf numFmtId="0" fontId="41" fillId="0" borderId="34" xfId="0" applyFont="1" applyBorder="1" applyAlignment="1" applyProtection="1">
      <alignment horizontal="center" vertical="center"/>
    </xf>
    <xf numFmtId="0" fontId="41" fillId="0" borderId="35" xfId="0" applyFont="1" applyBorder="1" applyProtection="1"/>
    <xf numFmtId="0" fontId="44" fillId="0" borderId="0" xfId="2" applyFont="1" applyFill="1" applyBorder="1" applyAlignment="1" applyProtection="1">
      <alignment horizontal="left"/>
    </xf>
    <xf numFmtId="0" fontId="16" fillId="0" borderId="0" xfId="2" applyFont="1" applyFill="1" applyBorder="1" applyAlignment="1" applyProtection="1"/>
    <xf numFmtId="0" fontId="0" fillId="11" borderId="1" xfId="0" applyFill="1" applyBorder="1" applyAlignment="1" applyProtection="1">
      <alignment horizontal="center" vertical="center" wrapText="1"/>
    </xf>
    <xf numFmtId="0" fontId="0" fillId="10" borderId="1" xfId="0" applyFill="1" applyBorder="1" applyAlignment="1" applyProtection="1">
      <alignment horizontal="center"/>
    </xf>
    <xf numFmtId="0" fontId="0" fillId="10" borderId="1" xfId="0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center"/>
    </xf>
    <xf numFmtId="0" fontId="0" fillId="4" borderId="1" xfId="0" applyFill="1" applyBorder="1" applyProtection="1"/>
    <xf numFmtId="0" fontId="7" fillId="11" borderId="1" xfId="0" applyFont="1" applyFill="1" applyBorder="1" applyAlignment="1" applyProtection="1">
      <alignment horizontal="center" vertical="center" wrapText="1"/>
    </xf>
    <xf numFmtId="0" fontId="7" fillId="11" borderId="1" xfId="0" applyFont="1" applyFill="1" applyBorder="1" applyAlignment="1" applyProtection="1">
      <alignment horizontal="center" vertical="center"/>
    </xf>
    <xf numFmtId="0" fontId="54" fillId="0" borderId="0" xfId="0" applyFont="1" applyProtection="1"/>
    <xf numFmtId="0" fontId="0" fillId="11" borderId="0" xfId="0" applyFill="1" applyBorder="1" applyAlignment="1" applyProtection="1">
      <alignment horizontal="center"/>
    </xf>
    <xf numFmtId="1" fontId="41" fillId="8" borderId="1" xfId="0" applyNumberFormat="1" applyFont="1" applyFill="1" applyBorder="1" applyAlignment="1" applyProtection="1">
      <alignment horizontal="center"/>
      <protection locked="0"/>
    </xf>
    <xf numFmtId="0" fontId="0" fillId="11" borderId="32" xfId="0" applyFill="1" applyBorder="1" applyAlignment="1" applyProtection="1">
      <alignment horizontal="center"/>
    </xf>
    <xf numFmtId="0" fontId="7" fillId="0" borderId="0" xfId="0" applyFont="1" applyProtection="1"/>
    <xf numFmtId="0" fontId="0" fillId="11" borderId="27" xfId="0" applyFill="1" applyBorder="1" applyAlignment="1" applyProtection="1">
      <alignment horizontal="center"/>
    </xf>
    <xf numFmtId="0" fontId="45" fillId="0" borderId="0" xfId="0" applyFont="1" applyProtection="1"/>
    <xf numFmtId="1" fontId="41" fillId="8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left" vertical="center"/>
    </xf>
    <xf numFmtId="0" fontId="0" fillId="9" borderId="1" xfId="0" applyFill="1" applyBorder="1" applyAlignment="1" applyProtection="1">
      <alignment horizontal="left" vertical="top" wrapText="1"/>
      <protection locked="0"/>
    </xf>
    <xf numFmtId="0" fontId="0" fillId="9" borderId="1" xfId="0" applyNumberFormat="1" applyFill="1" applyBorder="1" applyAlignment="1" applyProtection="1">
      <alignment horizontal="left" vertical="top" wrapText="1"/>
      <protection locked="0"/>
    </xf>
    <xf numFmtId="0" fontId="28" fillId="8" borderId="1" xfId="2" applyFont="1" applyFill="1" applyBorder="1" applyAlignment="1" applyProtection="1">
      <alignment horizontal="left" vertical="center"/>
      <protection locked="0"/>
    </xf>
    <xf numFmtId="49" fontId="28" fillId="8" borderId="1" xfId="2" applyNumberFormat="1" applyFont="1" applyFill="1" applyBorder="1" applyAlignment="1" applyProtection="1">
      <alignment horizontal="left" vertical="center"/>
      <protection locked="0"/>
    </xf>
    <xf numFmtId="0" fontId="0" fillId="25" borderId="7" xfId="0" applyFill="1" applyBorder="1" applyAlignment="1"/>
    <xf numFmtId="0" fontId="0" fillId="25" borderId="0" xfId="0" applyFill="1" applyBorder="1" applyAlignment="1"/>
    <xf numFmtId="0" fontId="13" fillId="25" borderId="0" xfId="0" applyFont="1" applyFill="1" applyBorder="1"/>
    <xf numFmtId="0" fontId="0" fillId="25" borderId="0" xfId="0" applyFill="1" applyBorder="1"/>
    <xf numFmtId="0" fontId="0" fillId="25" borderId="8" xfId="0" applyFill="1" applyBorder="1"/>
    <xf numFmtId="0" fontId="0" fillId="25" borderId="7" xfId="0" applyFill="1" applyBorder="1"/>
    <xf numFmtId="0" fontId="14" fillId="25" borderId="0" xfId="1" applyFont="1" applyFill="1" applyBorder="1" applyAlignment="1" applyProtection="1"/>
    <xf numFmtId="0" fontId="0" fillId="25" borderId="8" xfId="0" applyFill="1" applyBorder="1" applyAlignment="1"/>
    <xf numFmtId="0" fontId="24" fillId="25" borderId="0" xfId="0" applyFont="1" applyFill="1" applyBorder="1"/>
    <xf numFmtId="0" fontId="0" fillId="25" borderId="10" xfId="0" applyFill="1" applyBorder="1" applyAlignment="1"/>
    <xf numFmtId="0" fontId="0" fillId="25" borderId="22" xfId="0" applyFill="1" applyBorder="1" applyAlignment="1"/>
    <xf numFmtId="0" fontId="0" fillId="25" borderId="11" xfId="0" applyFill="1" applyBorder="1" applyAlignment="1"/>
    <xf numFmtId="0" fontId="56" fillId="0" borderId="0" xfId="0" applyFont="1" applyFill="1" applyBorder="1" applyAlignment="1">
      <alignment horizontal="center" vertical="top"/>
    </xf>
    <xf numFmtId="0" fontId="40" fillId="25" borderId="7" xfId="0" applyFont="1" applyFill="1" applyBorder="1" applyAlignment="1">
      <alignment horizontal="center"/>
    </xf>
    <xf numFmtId="0" fontId="40" fillId="25" borderId="0" xfId="0" applyFont="1" applyFill="1" applyBorder="1" applyAlignment="1">
      <alignment horizontal="center"/>
    </xf>
    <xf numFmtId="0" fontId="40" fillId="25" borderId="8" xfId="0" applyFont="1" applyFill="1" applyBorder="1" applyAlignment="1">
      <alignment horizontal="center"/>
    </xf>
    <xf numFmtId="0" fontId="6" fillId="25" borderId="7" xfId="0" applyFont="1" applyFill="1" applyBorder="1" applyAlignment="1">
      <alignment horizontal="center" vertical="center"/>
    </xf>
    <xf numFmtId="0" fontId="6" fillId="25" borderId="0" xfId="0" applyFont="1" applyFill="1" applyBorder="1" applyAlignment="1">
      <alignment horizontal="center" vertical="center"/>
    </xf>
    <xf numFmtId="0" fontId="6" fillId="25" borderId="8" xfId="0" applyFont="1" applyFill="1" applyBorder="1" applyAlignment="1">
      <alignment horizontal="center" vertical="center"/>
    </xf>
    <xf numFmtId="0" fontId="23" fillId="25" borderId="7" xfId="0" applyFont="1" applyFill="1" applyBorder="1" applyAlignment="1">
      <alignment horizontal="center"/>
    </xf>
    <xf numFmtId="0" fontId="23" fillId="25" borderId="0" xfId="0" applyFont="1" applyFill="1" applyBorder="1" applyAlignment="1">
      <alignment horizontal="center"/>
    </xf>
    <xf numFmtId="0" fontId="23" fillId="25" borderId="8" xfId="0" applyFont="1" applyFill="1" applyBorder="1" applyAlignment="1">
      <alignment horizontal="center"/>
    </xf>
    <xf numFmtId="0" fontId="7" fillId="25" borderId="13" xfId="0" applyFont="1" applyFill="1" applyBorder="1" applyAlignment="1">
      <alignment horizontal="center" vertical="top" wrapText="1"/>
    </xf>
    <xf numFmtId="0" fontId="7" fillId="25" borderId="14" xfId="0" applyFont="1" applyFill="1" applyBorder="1" applyAlignment="1">
      <alignment horizontal="center" vertical="top" wrapText="1"/>
    </xf>
    <xf numFmtId="0" fontId="7" fillId="25" borderId="15" xfId="0" applyFont="1" applyFill="1" applyBorder="1" applyAlignment="1">
      <alignment horizontal="center" vertical="top" wrapText="1"/>
    </xf>
    <xf numFmtId="0" fontId="36" fillId="25" borderId="7" xfId="0" applyFont="1" applyFill="1" applyBorder="1" applyAlignment="1">
      <alignment horizontal="center" vertical="center"/>
    </xf>
    <xf numFmtId="0" fontId="36" fillId="25" borderId="0" xfId="0" applyFont="1" applyFill="1" applyBorder="1" applyAlignment="1">
      <alignment horizontal="center" vertical="center"/>
    </xf>
    <xf numFmtId="0" fontId="36" fillId="25" borderId="8" xfId="0" applyFont="1" applyFill="1" applyBorder="1" applyAlignment="1">
      <alignment horizontal="center" vertical="center"/>
    </xf>
    <xf numFmtId="0" fontId="55" fillId="25" borderId="7" xfId="0" applyFont="1" applyFill="1" applyBorder="1" applyAlignment="1">
      <alignment horizontal="center" vertical="center" wrapText="1"/>
    </xf>
    <xf numFmtId="0" fontId="55" fillId="25" borderId="0" xfId="0" applyFont="1" applyFill="1" applyBorder="1" applyAlignment="1">
      <alignment horizontal="center" vertical="center" wrapText="1"/>
    </xf>
    <xf numFmtId="0" fontId="55" fillId="25" borderId="8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36" fillId="25" borderId="7" xfId="0" applyFont="1" applyFill="1" applyBorder="1" applyAlignment="1">
      <alignment horizontal="center"/>
    </xf>
    <xf numFmtId="0" fontId="36" fillId="25" borderId="0" xfId="0" applyFont="1" applyFill="1" applyBorder="1" applyAlignment="1">
      <alignment horizontal="center"/>
    </xf>
    <xf numFmtId="0" fontId="36" fillId="25" borderId="8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33" fillId="0" borderId="3" xfId="0" applyFont="1" applyBorder="1" applyAlignment="1">
      <alignment horizontal="left" wrapText="1" shrinkToFit="1"/>
    </xf>
    <xf numFmtId="0" fontId="33" fillId="0" borderId="4" xfId="0" applyFont="1" applyBorder="1" applyAlignment="1">
      <alignment horizontal="left" wrapText="1" shrinkToFit="1"/>
    </xf>
    <xf numFmtId="0" fontId="33" fillId="0" borderId="14" xfId="0" applyFont="1" applyBorder="1" applyAlignment="1">
      <alignment horizontal="left"/>
    </xf>
    <xf numFmtId="0" fontId="33" fillId="0" borderId="36" xfId="0" applyFont="1" applyBorder="1" applyAlignment="1">
      <alignment horizontal="left"/>
    </xf>
    <xf numFmtId="0" fontId="33" fillId="0" borderId="0" xfId="0" applyFont="1" applyBorder="1" applyAlignment="1">
      <alignment horizontal="left" wrapText="1"/>
    </xf>
    <xf numFmtId="0" fontId="33" fillId="0" borderId="6" xfId="0" applyFont="1" applyBorder="1" applyAlignment="1">
      <alignment horizontal="left" wrapText="1"/>
    </xf>
    <xf numFmtId="0" fontId="33" fillId="0" borderId="3" xfId="0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3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0" xfId="0" applyFont="1" applyBorder="1" applyAlignment="1">
      <alignment horizontal="left"/>
    </xf>
    <xf numFmtId="0" fontId="33" fillId="0" borderId="6" xfId="0" applyFont="1" applyBorder="1" applyAlignment="1">
      <alignment horizontal="left"/>
    </xf>
    <xf numFmtId="0" fontId="29" fillId="0" borderId="7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3" fillId="0" borderId="0" xfId="0" applyFont="1" applyBorder="1" applyAlignment="1">
      <alignment horizontal="left" vertical="top" wrapText="1"/>
    </xf>
    <xf numFmtId="0" fontId="33" fillId="0" borderId="6" xfId="0" applyFont="1" applyBorder="1" applyAlignment="1">
      <alignment horizontal="left" vertical="top" wrapText="1"/>
    </xf>
    <xf numFmtId="0" fontId="3" fillId="11" borderId="1" xfId="2" applyFill="1" applyBorder="1" applyAlignment="1" applyProtection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6" fillId="18" borderId="28" xfId="0" applyFont="1" applyFill="1" applyBorder="1" applyAlignment="1" applyProtection="1">
      <alignment horizontal="left" vertical="center"/>
      <protection locked="0"/>
    </xf>
    <xf numFmtId="0" fontId="26" fillId="18" borderId="27" xfId="0" applyFont="1" applyFill="1" applyBorder="1" applyAlignment="1" applyProtection="1">
      <alignment horizontal="left" vertical="center"/>
      <protection locked="0"/>
    </xf>
    <xf numFmtId="0" fontId="26" fillId="18" borderId="32" xfId="0" applyFont="1" applyFill="1" applyBorder="1" applyAlignment="1" applyProtection="1">
      <alignment horizontal="left" vertical="center"/>
      <protection locked="0"/>
    </xf>
    <xf numFmtId="0" fontId="26" fillId="22" borderId="28" xfId="0" applyFont="1" applyFill="1" applyBorder="1" applyAlignment="1" applyProtection="1">
      <alignment horizontal="left" vertical="center"/>
      <protection locked="0"/>
    </xf>
    <xf numFmtId="0" fontId="26" fillId="22" borderId="27" xfId="0" applyFont="1" applyFill="1" applyBorder="1" applyAlignment="1" applyProtection="1">
      <alignment horizontal="left" vertical="center"/>
      <protection locked="0"/>
    </xf>
    <xf numFmtId="0" fontId="26" fillId="22" borderId="32" xfId="0" applyFont="1" applyFill="1" applyBorder="1" applyAlignment="1" applyProtection="1">
      <alignment horizontal="left" vertical="center"/>
      <protection locked="0"/>
    </xf>
    <xf numFmtId="0" fontId="26" fillId="24" borderId="28" xfId="0" applyFont="1" applyFill="1" applyBorder="1" applyAlignment="1" applyProtection="1">
      <alignment horizontal="left" vertical="center"/>
      <protection locked="0"/>
    </xf>
    <xf numFmtId="0" fontId="26" fillId="24" borderId="27" xfId="0" applyFont="1" applyFill="1" applyBorder="1" applyAlignment="1" applyProtection="1">
      <alignment horizontal="left" vertical="center"/>
      <protection locked="0"/>
    </xf>
    <xf numFmtId="0" fontId="26" fillId="24" borderId="32" xfId="0" applyFont="1" applyFill="1" applyBorder="1" applyAlignment="1" applyProtection="1">
      <alignment horizontal="left" vertical="center"/>
      <protection locked="0"/>
    </xf>
    <xf numFmtId="0" fontId="27" fillId="0" borderId="28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6" fillId="21" borderId="28" xfId="0" applyFont="1" applyFill="1" applyBorder="1" applyAlignment="1" applyProtection="1">
      <alignment horizontal="left" vertical="center"/>
      <protection locked="0"/>
    </xf>
    <xf numFmtId="0" fontId="26" fillId="21" borderId="27" xfId="0" applyFont="1" applyFill="1" applyBorder="1" applyAlignment="1" applyProtection="1">
      <alignment horizontal="left" vertical="center"/>
      <protection locked="0"/>
    </xf>
    <xf numFmtId="0" fontId="26" fillId="21" borderId="32" xfId="0" applyFont="1" applyFill="1" applyBorder="1" applyAlignment="1" applyProtection="1">
      <alignment horizontal="left" vertical="center"/>
      <protection locked="0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1" borderId="28" xfId="0" applyFill="1" applyBorder="1" applyAlignment="1" applyProtection="1">
      <alignment horizontal="left" vertical="center"/>
      <protection locked="0"/>
    </xf>
    <xf numFmtId="0" fontId="0" fillId="21" borderId="27" xfId="0" applyFill="1" applyBorder="1" applyAlignment="1" applyProtection="1">
      <alignment horizontal="left" vertical="center"/>
      <protection locked="0"/>
    </xf>
    <xf numFmtId="0" fontId="0" fillId="21" borderId="32" xfId="0" applyFill="1" applyBorder="1" applyAlignment="1" applyProtection="1">
      <alignment horizontal="left" vertical="center"/>
      <protection locked="0"/>
    </xf>
    <xf numFmtId="0" fontId="0" fillId="18" borderId="28" xfId="0" applyFill="1" applyBorder="1" applyAlignment="1" applyProtection="1">
      <alignment horizontal="left" vertical="center"/>
      <protection locked="0"/>
    </xf>
    <xf numFmtId="0" fontId="0" fillId="18" borderId="27" xfId="0" applyFill="1" applyBorder="1" applyAlignment="1" applyProtection="1">
      <alignment horizontal="left" vertical="center"/>
      <protection locked="0"/>
    </xf>
    <xf numFmtId="0" fontId="0" fillId="18" borderId="32" xfId="0" applyFill="1" applyBorder="1" applyAlignment="1" applyProtection="1">
      <alignment horizontal="left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0" fillId="26" borderId="28" xfId="0" applyFill="1" applyBorder="1" applyAlignment="1" applyProtection="1">
      <alignment horizontal="left" vertical="center"/>
      <protection locked="0"/>
    </xf>
    <xf numFmtId="0" fontId="0" fillId="26" borderId="27" xfId="0" applyFill="1" applyBorder="1" applyAlignment="1" applyProtection="1">
      <alignment horizontal="left" vertical="center"/>
      <protection locked="0"/>
    </xf>
    <xf numFmtId="0" fontId="0" fillId="26" borderId="32" xfId="0" applyFill="1" applyBorder="1" applyAlignment="1" applyProtection="1">
      <alignment horizontal="left" vertical="center"/>
      <protection locked="0"/>
    </xf>
    <xf numFmtId="0" fontId="0" fillId="22" borderId="28" xfId="0" applyFill="1" applyBorder="1" applyAlignment="1" applyProtection="1">
      <alignment horizontal="left" vertical="center"/>
      <protection locked="0"/>
    </xf>
    <xf numFmtId="0" fontId="0" fillId="22" borderId="27" xfId="0" applyFill="1" applyBorder="1" applyAlignment="1" applyProtection="1">
      <alignment horizontal="left" vertical="center"/>
      <protection locked="0"/>
    </xf>
    <xf numFmtId="0" fontId="0" fillId="22" borderId="32" xfId="0" applyFill="1" applyBorder="1" applyAlignment="1" applyProtection="1">
      <alignment horizontal="left" vertical="center"/>
      <protection locked="0"/>
    </xf>
    <xf numFmtId="0" fontId="0" fillId="23" borderId="28" xfId="0" applyFill="1" applyBorder="1" applyAlignment="1" applyProtection="1">
      <alignment horizontal="left" vertical="center"/>
      <protection locked="0"/>
    </xf>
    <xf numFmtId="0" fontId="0" fillId="23" borderId="27" xfId="0" applyFill="1" applyBorder="1" applyAlignment="1" applyProtection="1">
      <alignment horizontal="left" vertical="center"/>
      <protection locked="0"/>
    </xf>
    <xf numFmtId="0" fontId="0" fillId="23" borderId="32" xfId="0" applyFill="1" applyBorder="1" applyAlignment="1" applyProtection="1">
      <alignment horizontal="left" vertical="center"/>
      <protection locked="0"/>
    </xf>
    <xf numFmtId="0" fontId="0" fillId="25" borderId="28" xfId="0" applyFill="1" applyBorder="1" applyAlignment="1" applyProtection="1">
      <alignment horizontal="left" vertical="center"/>
      <protection locked="0"/>
    </xf>
    <xf numFmtId="0" fontId="0" fillId="25" borderId="27" xfId="0" applyFill="1" applyBorder="1" applyAlignment="1" applyProtection="1">
      <alignment horizontal="left" vertical="center"/>
      <protection locked="0"/>
    </xf>
    <xf numFmtId="0" fontId="0" fillId="25" borderId="32" xfId="0" applyFill="1" applyBorder="1" applyAlignment="1" applyProtection="1">
      <alignment horizontal="left" vertical="center"/>
      <protection locked="0"/>
    </xf>
    <xf numFmtId="0" fontId="0" fillId="24" borderId="28" xfId="0" applyFill="1" applyBorder="1" applyAlignment="1" applyProtection="1">
      <alignment horizontal="left" vertical="center"/>
      <protection locked="0"/>
    </xf>
    <xf numFmtId="0" fontId="0" fillId="24" borderId="27" xfId="0" applyFill="1" applyBorder="1" applyAlignment="1" applyProtection="1">
      <alignment horizontal="left" vertical="center"/>
      <protection locked="0"/>
    </xf>
    <xf numFmtId="0" fontId="0" fillId="24" borderId="32" xfId="0" applyFill="1" applyBorder="1" applyAlignment="1" applyProtection="1">
      <alignment horizontal="left" vertical="center"/>
      <protection locked="0"/>
    </xf>
    <xf numFmtId="0" fontId="6" fillId="28" borderId="1" xfId="0" applyFont="1" applyFill="1" applyBorder="1" applyAlignment="1" applyProtection="1">
      <alignment horizontal="center" vertical="center" wrapText="1"/>
    </xf>
    <xf numFmtId="0" fontId="6" fillId="28" borderId="1" xfId="0" applyFont="1" applyFill="1" applyBorder="1" applyAlignment="1" applyProtection="1">
      <alignment horizontal="center" vertical="center"/>
    </xf>
    <xf numFmtId="0" fontId="6" fillId="28" borderId="28" xfId="0" applyFont="1" applyFill="1" applyBorder="1" applyAlignment="1" applyProtection="1">
      <alignment horizontal="center" vertical="center"/>
    </xf>
    <xf numFmtId="0" fontId="6" fillId="28" borderId="27" xfId="0" applyFont="1" applyFill="1" applyBorder="1" applyAlignment="1" applyProtection="1">
      <alignment horizontal="center" vertical="center"/>
    </xf>
    <xf numFmtId="0" fontId="6" fillId="28" borderId="32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wrapText="1"/>
    </xf>
    <xf numFmtId="49" fontId="10" fillId="0" borderId="0" xfId="0" applyNumberFormat="1" applyFont="1" applyAlignment="1" applyProtection="1">
      <alignment horizontal="center" vertical="center"/>
    </xf>
    <xf numFmtId="0" fontId="10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8" borderId="28" xfId="0" applyFont="1" applyFill="1" applyBorder="1" applyAlignment="1">
      <alignment horizontal="center" vertical="center"/>
    </xf>
    <xf numFmtId="0" fontId="6" fillId="28" borderId="32" xfId="0" applyFont="1" applyFill="1" applyBorder="1" applyAlignment="1">
      <alignment horizontal="center" vertical="center"/>
    </xf>
    <xf numFmtId="0" fontId="6" fillId="28" borderId="28" xfId="0" applyFont="1" applyFill="1" applyBorder="1" applyAlignment="1">
      <alignment horizontal="center" vertical="center" wrapText="1"/>
    </xf>
    <xf numFmtId="0" fontId="6" fillId="28" borderId="32" xfId="0" applyFont="1" applyFill="1" applyBorder="1" applyAlignment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49" fontId="35" fillId="0" borderId="0" xfId="0" applyNumberFormat="1" applyFont="1" applyAlignment="1" applyProtection="1">
      <alignment horizontal="center" vertical="center"/>
    </xf>
    <xf numFmtId="0" fontId="18" fillId="0" borderId="0" xfId="0" applyNumberFormat="1" applyFont="1" applyAlignment="1" applyProtection="1">
      <alignment horizontal="center" vertical="center"/>
    </xf>
    <xf numFmtId="0" fontId="6" fillId="28" borderId="37" xfId="0" applyFont="1" applyFill="1" applyBorder="1" applyAlignment="1">
      <alignment horizontal="center" vertical="center" wrapText="1"/>
    </xf>
    <xf numFmtId="0" fontId="6" fillId="28" borderId="39" xfId="0" applyFont="1" applyFill="1" applyBorder="1" applyAlignment="1">
      <alignment horizontal="center" vertical="center" wrapText="1"/>
    </xf>
    <xf numFmtId="0" fontId="6" fillId="28" borderId="38" xfId="0" applyFont="1" applyFill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35" fillId="0" borderId="0" xfId="0" applyNumberFormat="1" applyFont="1" applyAlignment="1" applyProtection="1">
      <alignment horizontal="center" vertical="center"/>
    </xf>
    <xf numFmtId="0" fontId="9" fillId="0" borderId="0" xfId="0" applyNumberFormat="1" applyFont="1" applyAlignment="1" applyProtection="1">
      <alignment horizontal="center" vertical="center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11" borderId="1" xfId="0" applyFont="1" applyFill="1" applyBorder="1" applyAlignment="1" applyProtection="1">
      <alignment horizontal="center" vertical="center" wrapText="1"/>
    </xf>
    <xf numFmtId="0" fontId="41" fillId="0" borderId="1" xfId="0" applyFont="1" applyBorder="1" applyAlignment="1" applyProtection="1">
      <alignment horizontal="left"/>
    </xf>
    <xf numFmtId="0" fontId="41" fillId="0" borderId="37" xfId="0" applyFont="1" applyBorder="1" applyAlignment="1" applyProtection="1">
      <alignment horizontal="left"/>
    </xf>
    <xf numFmtId="0" fontId="41" fillId="0" borderId="42" xfId="0" applyFont="1" applyBorder="1" applyAlignment="1" applyProtection="1">
      <alignment horizontal="left"/>
    </xf>
    <xf numFmtId="0" fontId="41" fillId="0" borderId="35" xfId="0" applyFont="1" applyBorder="1" applyAlignment="1" applyProtection="1">
      <alignment horizontal="left"/>
    </xf>
    <xf numFmtId="0" fontId="41" fillId="0" borderId="43" xfId="0" applyFont="1" applyBorder="1" applyAlignment="1" applyProtection="1">
      <alignment horizontal="left"/>
    </xf>
    <xf numFmtId="0" fontId="41" fillId="0" borderId="44" xfId="0" applyFont="1" applyBorder="1" applyAlignment="1" applyProtection="1">
      <alignment horizontal="left"/>
    </xf>
    <xf numFmtId="0" fontId="41" fillId="11" borderId="37" xfId="0" applyFont="1" applyFill="1" applyBorder="1" applyAlignment="1" applyProtection="1">
      <alignment horizontal="center" vertical="center" wrapText="1"/>
    </xf>
    <xf numFmtId="0" fontId="41" fillId="11" borderId="39" xfId="0" applyFont="1" applyFill="1" applyBorder="1" applyAlignment="1" applyProtection="1">
      <alignment horizontal="center" vertical="center" wrapText="1"/>
    </xf>
    <xf numFmtId="0" fontId="41" fillId="11" borderId="38" xfId="0" applyFont="1" applyFill="1" applyBorder="1" applyAlignment="1" applyProtection="1">
      <alignment horizontal="center" vertical="center" wrapText="1"/>
    </xf>
    <xf numFmtId="0" fontId="41" fillId="11" borderId="1" xfId="0" applyFont="1" applyFill="1" applyBorder="1" applyAlignment="1" applyProtection="1">
      <alignment horizontal="center" vertical="center"/>
    </xf>
    <xf numFmtId="0" fontId="41" fillId="11" borderId="28" xfId="0" applyFont="1" applyFill="1" applyBorder="1" applyAlignment="1" applyProtection="1">
      <alignment horizontal="center" vertical="center" wrapText="1"/>
    </xf>
    <xf numFmtId="0" fontId="41" fillId="11" borderId="27" xfId="0" applyFont="1" applyFill="1" applyBorder="1" applyAlignment="1" applyProtection="1">
      <alignment horizontal="center" vertical="center" wrapText="1"/>
    </xf>
    <xf numFmtId="0" fontId="41" fillId="11" borderId="32" xfId="0" applyFont="1" applyFill="1" applyBorder="1" applyAlignment="1" applyProtection="1">
      <alignment horizontal="center" vertical="center" wrapText="1"/>
    </xf>
    <xf numFmtId="0" fontId="41" fillId="11" borderId="1" xfId="0" applyFont="1" applyFill="1" applyBorder="1" applyAlignment="1" applyProtection="1">
      <alignment horizontal="center"/>
    </xf>
    <xf numFmtId="0" fontId="13" fillId="5" borderId="40" xfId="0" applyFont="1" applyFill="1" applyBorder="1" applyAlignment="1" applyProtection="1">
      <alignment horizontal="left" vertical="center"/>
    </xf>
    <xf numFmtId="0" fontId="13" fillId="5" borderId="17" xfId="0" applyFont="1" applyFill="1" applyBorder="1" applyAlignment="1" applyProtection="1">
      <alignment horizontal="left" vertical="center"/>
    </xf>
    <xf numFmtId="0" fontId="13" fillId="5" borderId="18" xfId="0" applyFont="1" applyFill="1" applyBorder="1" applyAlignment="1" applyProtection="1">
      <alignment horizontal="left" vertical="center"/>
    </xf>
    <xf numFmtId="0" fontId="41" fillId="0" borderId="32" xfId="0" applyFont="1" applyBorder="1" applyAlignment="1" applyProtection="1">
      <alignment horizontal="left"/>
    </xf>
    <xf numFmtId="0" fontId="41" fillId="0" borderId="10" xfId="0" applyFont="1" applyBorder="1" applyAlignment="1" applyProtection="1">
      <alignment horizontal="left"/>
    </xf>
    <xf numFmtId="0" fontId="41" fillId="0" borderId="41" xfId="0" applyFont="1" applyBorder="1" applyAlignment="1" applyProtection="1">
      <alignment horizontal="left"/>
    </xf>
    <xf numFmtId="0" fontId="0" fillId="11" borderId="1" xfId="0" applyFill="1" applyBorder="1" applyAlignment="1" applyProtection="1">
      <alignment horizontal="center" vertical="center"/>
    </xf>
    <xf numFmtId="0" fontId="0" fillId="11" borderId="28" xfId="0" applyFill="1" applyBorder="1" applyAlignment="1" applyProtection="1">
      <alignment horizontal="center" vertical="center" wrapText="1"/>
    </xf>
    <xf numFmtId="0" fontId="0" fillId="11" borderId="27" xfId="0" applyFill="1" applyBorder="1" applyAlignment="1" applyProtection="1">
      <alignment horizontal="center" vertical="center" wrapText="1"/>
    </xf>
    <xf numFmtId="0" fontId="0" fillId="11" borderId="32" xfId="0" applyFill="1" applyBorder="1" applyAlignment="1" applyProtection="1">
      <alignment horizontal="center" vertical="center" wrapText="1"/>
    </xf>
    <xf numFmtId="0" fontId="0" fillId="11" borderId="37" xfId="0" applyFill="1" applyBorder="1" applyAlignment="1" applyProtection="1">
      <alignment horizontal="center" vertical="center" wrapText="1"/>
    </xf>
    <xf numFmtId="0" fontId="0" fillId="11" borderId="39" xfId="0" applyFill="1" applyBorder="1" applyAlignment="1" applyProtection="1">
      <alignment horizontal="center" vertical="center" wrapText="1"/>
    </xf>
    <xf numFmtId="0" fontId="0" fillId="11" borderId="38" xfId="0" applyFill="1" applyBorder="1" applyAlignment="1" applyProtection="1">
      <alignment horizontal="center" vertical="center" wrapText="1"/>
    </xf>
    <xf numFmtId="0" fontId="0" fillId="11" borderId="1" xfId="0" applyFill="1" applyBorder="1" applyAlignment="1" applyProtection="1">
      <alignment horizontal="center"/>
    </xf>
    <xf numFmtId="0" fontId="0" fillId="11" borderId="1" xfId="0" applyFill="1" applyBorder="1" applyAlignment="1" applyProtection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 2_biodata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Data Sekolah'!A1"/><Relationship Id="rId3" Type="http://schemas.openxmlformats.org/officeDocument/2006/relationships/hyperlink" Target="#Help!A1"/><Relationship Id="rId7" Type="http://schemas.openxmlformats.org/officeDocument/2006/relationships/hyperlink" Target="#KI2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KI1!A1"/><Relationship Id="rId5" Type="http://schemas.openxmlformats.org/officeDocument/2006/relationships/hyperlink" Target="#CatatanKI1!A1"/><Relationship Id="rId4" Type="http://schemas.openxmlformats.org/officeDocument/2006/relationships/hyperlink" Target="#CatatanKI2!A1"/><Relationship Id="rId9" Type="http://schemas.openxmlformats.org/officeDocument/2006/relationships/hyperlink" Target="#BIODATA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Nilai KI2'!A1"/><Relationship Id="rId2" Type="http://schemas.openxmlformats.org/officeDocument/2006/relationships/hyperlink" Target="#CatatanKI2!A1"/><Relationship Id="rId1" Type="http://schemas.openxmlformats.org/officeDocument/2006/relationships/hyperlink" Target="#'Menu Utama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REKAPKI1!A1"/><Relationship Id="rId1" Type="http://schemas.openxmlformats.org/officeDocument/2006/relationships/hyperlink" Target="#'Menu Utama'!A1"/><Relationship Id="rId4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REKAPKI2!A1"/><Relationship Id="rId1" Type="http://schemas.openxmlformats.org/officeDocument/2006/relationships/hyperlink" Target="#'Menu Utama'!A1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Menu Utama'!A1"/><Relationship Id="rId3" Type="http://schemas.openxmlformats.org/officeDocument/2006/relationships/hyperlink" Target="#'Data Sekolah'!A1"/><Relationship Id="rId7" Type="http://schemas.openxmlformats.org/officeDocument/2006/relationships/hyperlink" Target="#CatatanKI2!A1"/><Relationship Id="rId2" Type="http://schemas.openxmlformats.org/officeDocument/2006/relationships/hyperlink" Target="#KI1!A1"/><Relationship Id="rId1" Type="http://schemas.openxmlformats.org/officeDocument/2006/relationships/image" Target="../media/image3.png"/><Relationship Id="rId6" Type="http://schemas.openxmlformats.org/officeDocument/2006/relationships/hyperlink" Target="#CatatanKI2!A1"/><Relationship Id="rId5" Type="http://schemas.openxmlformats.org/officeDocument/2006/relationships/hyperlink" Target="#CatatanKI1!A1"/><Relationship Id="rId4" Type="http://schemas.openxmlformats.org/officeDocument/2006/relationships/hyperlink" Target="#BIODAT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Menu Utam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Menu Utam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Menu Utam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Menu Utama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REKAPKI1!A1"/><Relationship Id="rId1" Type="http://schemas.openxmlformats.org/officeDocument/2006/relationships/hyperlink" Target="#'Menu Utama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REKAPKI2!A1"/><Relationship Id="rId1" Type="http://schemas.openxmlformats.org/officeDocument/2006/relationships/hyperlink" Target="#'Menu Utama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atatanKI1!A1"/><Relationship Id="rId2" Type="http://schemas.openxmlformats.org/officeDocument/2006/relationships/hyperlink" Target="#'Menu Utama'!A1"/><Relationship Id="rId1" Type="http://schemas.openxmlformats.org/officeDocument/2006/relationships/hyperlink" Target="#'Nilai KI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7</xdr:row>
      <xdr:rowOff>85725</xdr:rowOff>
    </xdr:from>
    <xdr:to>
      <xdr:col>7</xdr:col>
      <xdr:colOff>504825</xdr:colOff>
      <xdr:row>11</xdr:row>
      <xdr:rowOff>161925</xdr:rowOff>
    </xdr:to>
    <xdr:pic>
      <xdr:nvPicPr>
        <xdr:cNvPr id="37762" name="Picture 19" descr="logo kurikulum 20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9475" y="1238250"/>
          <a:ext cx="8477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457200</xdr:colOff>
      <xdr:row>7</xdr:row>
      <xdr:rowOff>85725</xdr:rowOff>
    </xdr:from>
    <xdr:to>
      <xdr:col>14</xdr:col>
      <xdr:colOff>466725</xdr:colOff>
      <xdr:row>11</xdr:row>
      <xdr:rowOff>152400</xdr:rowOff>
    </xdr:to>
    <xdr:pic>
      <xdr:nvPicPr>
        <xdr:cNvPr id="37763" name="Picture 308" descr="6f25f-tutwurihandayan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62825" y="1238250"/>
          <a:ext cx="8667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7</xdr:row>
      <xdr:rowOff>28575</xdr:rowOff>
    </xdr:from>
    <xdr:to>
      <xdr:col>3</xdr:col>
      <xdr:colOff>933451</xdr:colOff>
      <xdr:row>9</xdr:row>
      <xdr:rowOff>161925</xdr:rowOff>
    </xdr:to>
    <xdr:sp macro="" textlink="">
      <xdr:nvSpPr>
        <xdr:cNvPr id="24" name="Rectangle: Rounded Corners 18">
          <a:hlinkClick xmlns:r="http://schemas.openxmlformats.org/officeDocument/2006/relationships" r:id="rId3"/>
          <a:extLst>
            <a:ext uri="{FF2B5EF4-FFF2-40B4-BE49-F238E27FC236}"/>
          </a:extLst>
        </xdr:cNvPr>
        <xdr:cNvSpPr/>
      </xdr:nvSpPr>
      <xdr:spPr>
        <a:xfrm>
          <a:off x="609600" y="1181100"/>
          <a:ext cx="1724026" cy="400050"/>
        </a:xfrm>
        <a:prstGeom prst="roundRect">
          <a:avLst/>
        </a:prstGeom>
        <a:solidFill>
          <a:srgbClr val="F79646">
            <a:lumMod val="60000"/>
            <a:lumOff val="40000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</a:rPr>
            <a:t>Petunjuk</a:t>
          </a:r>
          <a:endParaRPr kumimoji="0" lang="id-ID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104775</xdr:colOff>
      <xdr:row>13</xdr:row>
      <xdr:rowOff>76200</xdr:rowOff>
    </xdr:from>
    <xdr:to>
      <xdr:col>3</xdr:col>
      <xdr:colOff>933451</xdr:colOff>
      <xdr:row>16</xdr:row>
      <xdr:rowOff>85725</xdr:rowOff>
    </xdr:to>
    <xdr:sp macro="" textlink="">
      <xdr:nvSpPr>
        <xdr:cNvPr id="27" name="Rectangle: Rounded Corners 18">
          <a:hlinkClick xmlns:r="http://schemas.openxmlformats.org/officeDocument/2006/relationships" r:id="rId4"/>
          <a:extLst>
            <a:ext uri="{FF2B5EF4-FFF2-40B4-BE49-F238E27FC236}"/>
          </a:extLst>
        </xdr:cNvPr>
        <xdr:cNvSpPr/>
      </xdr:nvSpPr>
      <xdr:spPr>
        <a:xfrm>
          <a:off x="609600" y="2609850"/>
          <a:ext cx="1724026" cy="571500"/>
        </a:xfrm>
        <a:prstGeom prst="roundRect">
          <a:avLst/>
        </a:prstGeom>
        <a:solidFill>
          <a:srgbClr val="F79646">
            <a:lumMod val="60000"/>
            <a:lumOff val="40000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</a:rPr>
            <a:t>Penilaian Harian KI</a:t>
          </a:r>
          <a:r>
            <a:rPr kumimoji="0" lang="en-US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</a:rPr>
            <a:t>2</a:t>
          </a:r>
          <a:r>
            <a:rPr kumimoji="0" lang="id-ID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</a:rPr>
            <a:t> </a:t>
          </a:r>
          <a:r>
            <a:rPr kumimoji="0" lang="en-US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</a:rPr>
            <a:t>Sosial</a:t>
          </a:r>
          <a:endParaRPr kumimoji="0" lang="id-ID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104775</xdr:colOff>
      <xdr:row>11</xdr:row>
      <xdr:rowOff>66675</xdr:rowOff>
    </xdr:from>
    <xdr:to>
      <xdr:col>3</xdr:col>
      <xdr:colOff>933451</xdr:colOff>
      <xdr:row>12</xdr:row>
      <xdr:rowOff>400050</xdr:rowOff>
    </xdr:to>
    <xdr:sp macro="" textlink="">
      <xdr:nvSpPr>
        <xdr:cNvPr id="29" name="Rectangle: Rounded Corners 18">
          <a:hlinkClick xmlns:r="http://schemas.openxmlformats.org/officeDocument/2006/relationships" r:id="rId5"/>
          <a:extLst>
            <a:ext uri="{FF2B5EF4-FFF2-40B4-BE49-F238E27FC236}"/>
          </a:extLst>
        </xdr:cNvPr>
        <xdr:cNvSpPr/>
      </xdr:nvSpPr>
      <xdr:spPr>
        <a:xfrm>
          <a:off x="609600" y="1943100"/>
          <a:ext cx="1724026" cy="571500"/>
        </a:xfrm>
        <a:prstGeom prst="roundRect">
          <a:avLst/>
        </a:prstGeom>
        <a:solidFill>
          <a:srgbClr val="F79646">
            <a:lumMod val="60000"/>
            <a:lumOff val="40000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</a:rPr>
            <a:t>Penilaian Harian KI</a:t>
          </a:r>
          <a:r>
            <a:rPr kumimoji="0" lang="en-US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</a:rPr>
            <a:t>1</a:t>
          </a:r>
          <a:r>
            <a:rPr kumimoji="0" lang="id-ID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</a:rPr>
            <a:t> </a:t>
          </a:r>
          <a:r>
            <a:rPr kumimoji="0" lang="en-US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</a:rPr>
            <a:t>Spritual</a:t>
          </a:r>
          <a:endParaRPr kumimoji="0" lang="id-ID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5</xdr:col>
      <xdr:colOff>323850</xdr:colOff>
      <xdr:row>1</xdr:row>
      <xdr:rowOff>0</xdr:rowOff>
    </xdr:from>
    <xdr:to>
      <xdr:col>7</xdr:col>
      <xdr:colOff>285750</xdr:colOff>
      <xdr:row>3</xdr:row>
      <xdr:rowOff>76200</xdr:rowOff>
    </xdr:to>
    <xdr:sp macro="" textlink="">
      <xdr:nvSpPr>
        <xdr:cNvPr id="34" name="Rectangle: Top Corners Snipped 3">
          <a:hlinkClick xmlns:r="http://schemas.openxmlformats.org/officeDocument/2006/relationships" r:id="rId6"/>
          <a:extLst>
            <a:ext uri="{FF2B5EF4-FFF2-40B4-BE49-F238E27FC236}"/>
          </a:extLst>
        </xdr:cNvPr>
        <xdr:cNvSpPr/>
      </xdr:nvSpPr>
      <xdr:spPr>
        <a:xfrm>
          <a:off x="2867025" y="161925"/>
          <a:ext cx="1181100" cy="400050"/>
        </a:xfrm>
        <a:prstGeom prst="snip2Same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100" b="0" i="0" baseline="0">
              <a:solidFill>
                <a:schemeClr val="bg1"/>
              </a:solidFill>
              <a:effectLst>
                <a:outerShdw blurRad="38100" dist="19050" dir="2700000" algn="tl" rotWithShape="0">
                  <a:srgbClr val="000000">
                    <a:alpha val="40000"/>
                  </a:srgbClr>
                </a:outerShdw>
              </a:effectLst>
              <a:latin typeface="+mn-lt"/>
              <a:ea typeface="+mn-ea"/>
              <a:cs typeface="+mn-cs"/>
            </a:rPr>
            <a:t>Variabel KI</a:t>
          </a:r>
          <a:r>
            <a:rPr lang="en-US" sz="1100" b="0" i="0" baseline="0">
              <a:solidFill>
                <a:schemeClr val="bg1"/>
              </a:solidFill>
              <a:effectLst>
                <a:outerShdw blurRad="38100" dist="19050" dir="2700000" algn="tl" rotWithShape="0">
                  <a:srgbClr val="000000">
                    <a:alpha val="40000"/>
                  </a:srgbClr>
                </a:outerShdw>
              </a:effectLst>
              <a:latin typeface="+mn-lt"/>
              <a:ea typeface="+mn-ea"/>
              <a:cs typeface="+mn-cs"/>
            </a:rPr>
            <a:t> 1</a:t>
          </a:r>
          <a:endParaRPr lang="en-US" sz="1200">
            <a:solidFill>
              <a:schemeClr val="bg1"/>
            </a:solidFill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d-ID" sz="1200" b="0" i="0" u="none" strike="noStrike" kern="0" cap="none" spc="0" normalizeH="0" baseline="0" noProof="0">
            <a:ln w="0"/>
            <a:solidFill>
              <a:sysClr val="window" lastClr="FFFFFF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7</xdr:col>
      <xdr:colOff>419099</xdr:colOff>
      <xdr:row>1</xdr:row>
      <xdr:rowOff>0</xdr:rowOff>
    </xdr:from>
    <xdr:to>
      <xdr:col>9</xdr:col>
      <xdr:colOff>297179</xdr:colOff>
      <xdr:row>3</xdr:row>
      <xdr:rowOff>76200</xdr:rowOff>
    </xdr:to>
    <xdr:sp macro="" textlink="">
      <xdr:nvSpPr>
        <xdr:cNvPr id="35" name="Rectangle: Top Corners Snipped 17">
          <a:hlinkClick xmlns:r="http://schemas.openxmlformats.org/officeDocument/2006/relationships" r:id="rId7"/>
          <a:extLst>
            <a:ext uri="{FF2B5EF4-FFF2-40B4-BE49-F238E27FC236}"/>
          </a:extLst>
        </xdr:cNvPr>
        <xdr:cNvSpPr/>
      </xdr:nvSpPr>
      <xdr:spPr>
        <a:xfrm>
          <a:off x="4181474" y="161925"/>
          <a:ext cx="1097280" cy="400050"/>
        </a:xfrm>
        <a:prstGeom prst="snip2Same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200" b="0" i="0" u="none" strike="noStrike" kern="0" cap="none" spc="0" normalizeH="0" baseline="0" noProof="0">
              <a:ln w="0"/>
              <a:solidFill>
                <a:sysClr val="window" lastClr="FFFFFF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</a:rPr>
            <a:t>Variabel KI</a:t>
          </a:r>
          <a:r>
            <a:rPr kumimoji="0" lang="en-US" sz="1200" b="0" i="0" u="none" strike="noStrike" kern="0" cap="none" spc="0" normalizeH="0" baseline="0" noProof="0">
              <a:ln w="0"/>
              <a:solidFill>
                <a:sysClr val="window" lastClr="FFFFFF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</a:rPr>
            <a:t> 2</a:t>
          </a:r>
          <a:endParaRPr kumimoji="0" lang="id-ID" sz="1200" b="0" i="0" u="none" strike="noStrike" kern="0" cap="none" spc="0" normalizeH="0" baseline="0" noProof="0">
            <a:ln w="0"/>
            <a:solidFill>
              <a:sysClr val="window" lastClr="FFFFFF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9</xdr:col>
      <xdr:colOff>428623</xdr:colOff>
      <xdr:row>1</xdr:row>
      <xdr:rowOff>0</xdr:rowOff>
    </xdr:from>
    <xdr:to>
      <xdr:col>13</xdr:col>
      <xdr:colOff>19048</xdr:colOff>
      <xdr:row>3</xdr:row>
      <xdr:rowOff>76200</xdr:rowOff>
    </xdr:to>
    <xdr:sp macro="" textlink="">
      <xdr:nvSpPr>
        <xdr:cNvPr id="36" name="Rectangle: Top Corners Snipped 19">
          <a:hlinkClick xmlns:r="http://schemas.openxmlformats.org/officeDocument/2006/relationships" r:id="rId8"/>
          <a:extLst>
            <a:ext uri="{FF2B5EF4-FFF2-40B4-BE49-F238E27FC236}"/>
          </a:extLst>
        </xdr:cNvPr>
        <xdr:cNvSpPr/>
      </xdr:nvSpPr>
      <xdr:spPr>
        <a:xfrm>
          <a:off x="5410198" y="161925"/>
          <a:ext cx="2124075" cy="400050"/>
        </a:xfrm>
        <a:prstGeom prst="snip2Same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200" b="0" i="0" u="none" strike="noStrike" kern="0" cap="none" spc="0" normalizeH="0" baseline="0" noProof="0">
              <a:ln w="0"/>
              <a:solidFill>
                <a:sysClr val="window" lastClr="FFFFFF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</a:rPr>
            <a:t>Data Sekolah dan Guru</a:t>
          </a:r>
        </a:p>
      </xdr:txBody>
    </xdr:sp>
    <xdr:clientData/>
  </xdr:twoCellAnchor>
  <xdr:twoCellAnchor>
    <xdr:from>
      <xdr:col>13</xdr:col>
      <xdr:colOff>142874</xdr:colOff>
      <xdr:row>1</xdr:row>
      <xdr:rowOff>0</xdr:rowOff>
    </xdr:from>
    <xdr:to>
      <xdr:col>16</xdr:col>
      <xdr:colOff>228600</xdr:colOff>
      <xdr:row>3</xdr:row>
      <xdr:rowOff>76200</xdr:rowOff>
    </xdr:to>
    <xdr:sp macro="" textlink="">
      <xdr:nvSpPr>
        <xdr:cNvPr id="38" name="Rectangle: Top Corners Snipped 20">
          <a:hlinkClick xmlns:r="http://schemas.openxmlformats.org/officeDocument/2006/relationships" r:id="rId9"/>
          <a:extLst>
            <a:ext uri="{FF2B5EF4-FFF2-40B4-BE49-F238E27FC236}"/>
          </a:extLst>
        </xdr:cNvPr>
        <xdr:cNvSpPr/>
      </xdr:nvSpPr>
      <xdr:spPr>
        <a:xfrm>
          <a:off x="7658099" y="161925"/>
          <a:ext cx="1609726" cy="400050"/>
        </a:xfrm>
        <a:prstGeom prst="snip2Same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200" b="0" i="0" u="none" strike="noStrike" kern="0" cap="none" spc="0" normalizeH="0" baseline="0" noProof="0">
              <a:ln w="0"/>
              <a:solidFill>
                <a:sysClr val="window" lastClr="FFFFFF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</a:rPr>
            <a:t>Biodata Siswa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292100</xdr:colOff>
      <xdr:row>0</xdr:row>
      <xdr:rowOff>114300</xdr:rowOff>
    </xdr:from>
    <xdr:to>
      <xdr:col>13</xdr:col>
      <xdr:colOff>190500</xdr:colOff>
      <xdr:row>1</xdr:row>
      <xdr:rowOff>254000</xdr:rowOff>
    </xdr:to>
    <xdr:sp macro="" textlink="">
      <xdr:nvSpPr>
        <xdr:cNvPr id="6" name="Rectangle: Rounded Corners 2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6527800" y="114300"/>
          <a:ext cx="2413000" cy="457200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Menu Utama</a:t>
          </a:r>
        </a:p>
      </xdr:txBody>
    </xdr:sp>
    <xdr:clientData/>
  </xdr:twoCellAnchor>
  <xdr:twoCellAnchor>
    <xdr:from>
      <xdr:col>13</xdr:col>
      <xdr:colOff>301625</xdr:colOff>
      <xdr:row>0</xdr:row>
      <xdr:rowOff>114300</xdr:rowOff>
    </xdr:from>
    <xdr:to>
      <xdr:col>18</xdr:col>
      <xdr:colOff>200025</xdr:colOff>
      <xdr:row>1</xdr:row>
      <xdr:rowOff>254000</xdr:rowOff>
    </xdr:to>
    <xdr:sp macro="" textlink="">
      <xdr:nvSpPr>
        <xdr:cNvPr id="7" name="Rectangle: Rounded Corners 24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9051925" y="114300"/>
          <a:ext cx="2413000" cy="457200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Penilaian KI2</a:t>
          </a:r>
          <a:endParaRPr kumimoji="0" lang="id-ID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18</xdr:col>
      <xdr:colOff>323850</xdr:colOff>
      <xdr:row>0</xdr:row>
      <xdr:rowOff>127000</xdr:rowOff>
    </xdr:from>
    <xdr:to>
      <xdr:col>23</xdr:col>
      <xdr:colOff>44450</xdr:colOff>
      <xdr:row>1</xdr:row>
      <xdr:rowOff>266700</xdr:rowOff>
    </xdr:to>
    <xdr:sp macro="" textlink="">
      <xdr:nvSpPr>
        <xdr:cNvPr id="8" name="Rectangle: Rounded Corners 24">
          <a:hlinkClick xmlns:r="http://schemas.openxmlformats.org/officeDocument/2006/relationships" r:id="rId3"/>
          <a:extLst>
            <a:ext uri="{FF2B5EF4-FFF2-40B4-BE49-F238E27FC236}"/>
          </a:extLst>
        </xdr:cNvPr>
        <xdr:cNvSpPr/>
      </xdr:nvSpPr>
      <xdr:spPr>
        <a:xfrm>
          <a:off x="11588750" y="127000"/>
          <a:ext cx="2438400" cy="457200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Kesimpulan KI2</a:t>
          </a:r>
          <a:endParaRPr kumimoji="0" lang="id-ID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50348</xdr:colOff>
      <xdr:row>0</xdr:row>
      <xdr:rowOff>189594</xdr:rowOff>
    </xdr:from>
    <xdr:to>
      <xdr:col>2</xdr:col>
      <xdr:colOff>869950</xdr:colOff>
      <xdr:row>3</xdr:row>
      <xdr:rowOff>78469</xdr:rowOff>
    </xdr:to>
    <xdr:sp macro="" textlink="">
      <xdr:nvSpPr>
        <xdr:cNvPr id="6" name="Rectangle: Rounded Corners 2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659948" y="189594"/>
          <a:ext cx="2305502" cy="460375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Menu Utama</a:t>
          </a:r>
        </a:p>
      </xdr:txBody>
    </xdr:sp>
    <xdr:clientData/>
  </xdr:twoCellAnchor>
  <xdr:twoCellAnchor>
    <xdr:from>
      <xdr:col>2</xdr:col>
      <xdr:colOff>1012826</xdr:colOff>
      <xdr:row>0</xdr:row>
      <xdr:rowOff>180975</xdr:rowOff>
    </xdr:from>
    <xdr:to>
      <xdr:col>3</xdr:col>
      <xdr:colOff>644526</xdr:colOff>
      <xdr:row>3</xdr:row>
      <xdr:rowOff>69850</xdr:rowOff>
    </xdr:to>
    <xdr:sp macro="" textlink="">
      <xdr:nvSpPr>
        <xdr:cNvPr id="7" name="Rectangle: Rounded Corners 24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3108326" y="180975"/>
          <a:ext cx="2298700" cy="460375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Rekap KI1</a:t>
          </a:r>
          <a:endParaRPr kumimoji="0" lang="id-ID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16</xdr:col>
      <xdr:colOff>1187450</xdr:colOff>
      <xdr:row>7</xdr:row>
      <xdr:rowOff>3176</xdr:rowOff>
    </xdr:from>
    <xdr:to>
      <xdr:col>19</xdr:col>
      <xdr:colOff>1285875</xdr:colOff>
      <xdr:row>10</xdr:row>
      <xdr:rowOff>190501</xdr:rowOff>
    </xdr:to>
    <xdr:sp macro="" textlink="">
      <xdr:nvSpPr>
        <xdr:cNvPr id="2" name="Rounded Rectangle 1">
          <a:extLst>
            <a:ext uri="{FF2B5EF4-FFF2-40B4-BE49-F238E27FC236}"/>
          </a:extLst>
        </xdr:cNvPr>
        <xdr:cNvSpPr/>
      </xdr:nvSpPr>
      <xdr:spPr>
        <a:xfrm>
          <a:off x="19062700" y="828676"/>
          <a:ext cx="4051300" cy="80645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en-US" sz="1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Nilai catatan harian hanya sebagai salah satu unsur pengambilan keputusan bersama,  hasil recomendasi guru bersama adalah nilai akhir. </a:t>
          </a:r>
        </a:p>
      </xdr:txBody>
    </xdr:sp>
    <xdr:clientData/>
  </xdr:twoCellAnchor>
  <xdr:twoCellAnchor>
    <xdr:from>
      <xdr:col>21</xdr:col>
      <xdr:colOff>0</xdr:colOff>
      <xdr:row>12</xdr:row>
      <xdr:rowOff>0</xdr:rowOff>
    </xdr:from>
    <xdr:to>
      <xdr:col>29</xdr:col>
      <xdr:colOff>371475</xdr:colOff>
      <xdr:row>60</xdr:row>
      <xdr:rowOff>152400</xdr:rowOff>
    </xdr:to>
    <xdr:grpSp>
      <xdr:nvGrpSpPr>
        <xdr:cNvPr id="39611" name="Group 13"/>
        <xdr:cNvGrpSpPr>
          <a:grpSpLocks/>
        </xdr:cNvGrpSpPr>
      </xdr:nvGrpSpPr>
      <xdr:grpSpPr bwMode="auto">
        <a:xfrm>
          <a:off x="23174325" y="2381250"/>
          <a:ext cx="5248275" cy="9610725"/>
          <a:chOff x="29649964" y="1646464"/>
          <a:chExt cx="5250997" cy="9617529"/>
        </a:xfrm>
      </xdr:grpSpPr>
      <xdr:grpSp>
        <xdr:nvGrpSpPr>
          <xdr:cNvPr id="39612" name="Group 1"/>
          <xdr:cNvGrpSpPr>
            <a:grpSpLocks/>
          </xdr:cNvGrpSpPr>
        </xdr:nvGrpSpPr>
        <xdr:grpSpPr bwMode="auto">
          <a:xfrm>
            <a:off x="29649964" y="2394857"/>
            <a:ext cx="5250997" cy="8869136"/>
            <a:chOff x="29649964" y="2394857"/>
            <a:chExt cx="5250997" cy="8869136"/>
          </a:xfrm>
        </xdr:grpSpPr>
        <xdr:pic>
          <xdr:nvPicPr>
            <xdr:cNvPr id="39614" name="Picture 13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/>
            <a:srcRect/>
            <a:stretch>
              <a:fillRect/>
            </a:stretch>
          </xdr:blipFill>
          <xdr:spPr bwMode="auto">
            <a:xfrm>
              <a:off x="29649964" y="2394857"/>
              <a:ext cx="5184322" cy="431618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39615" name="Picture 14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/>
            <a:srcRect/>
            <a:stretch>
              <a:fillRect/>
            </a:stretch>
          </xdr:blipFill>
          <xdr:spPr bwMode="auto">
            <a:xfrm>
              <a:off x="29716639" y="6949168"/>
              <a:ext cx="5184322" cy="43148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sp macro="" textlink="">
        <xdr:nvSpPr>
          <xdr:cNvPr id="15" name="Line Callout 1 14">
            <a:extLst>
              <a:ext uri="{FF2B5EF4-FFF2-40B4-BE49-F238E27FC236}"/>
            </a:extLst>
          </xdr:cNvPr>
          <xdr:cNvSpPr/>
        </xdr:nvSpPr>
        <xdr:spPr>
          <a:xfrm>
            <a:off x="31460653" y="1646464"/>
            <a:ext cx="2077527" cy="505182"/>
          </a:xfrm>
          <a:prstGeom prst="borderCallout1">
            <a:avLst>
              <a:gd name="adj1" fmla="val 51183"/>
              <a:gd name="adj2" fmla="val -490"/>
              <a:gd name="adj3" fmla="val 147635"/>
              <a:gd name="adj4" fmla="val -38333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Referensi Layout Print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28121</xdr:colOff>
      <xdr:row>0</xdr:row>
      <xdr:rowOff>125185</xdr:rowOff>
    </xdr:from>
    <xdr:to>
      <xdr:col>2</xdr:col>
      <xdr:colOff>412289</xdr:colOff>
      <xdr:row>3</xdr:row>
      <xdr:rowOff>78922</xdr:rowOff>
    </xdr:to>
    <xdr:sp macro="" textlink="">
      <xdr:nvSpPr>
        <xdr:cNvPr id="8" name="Rectangle: Rounded Corners 2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640442" y="125185"/>
          <a:ext cx="1867347" cy="470808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Menu Utama</a:t>
          </a:r>
        </a:p>
      </xdr:txBody>
    </xdr:sp>
    <xdr:clientData/>
  </xdr:twoCellAnchor>
  <xdr:twoCellAnchor>
    <xdr:from>
      <xdr:col>2</xdr:col>
      <xdr:colOff>561523</xdr:colOff>
      <xdr:row>0</xdr:row>
      <xdr:rowOff>130174</xdr:rowOff>
    </xdr:from>
    <xdr:to>
      <xdr:col>3</xdr:col>
      <xdr:colOff>816429</xdr:colOff>
      <xdr:row>3</xdr:row>
      <xdr:rowOff>83911</xdr:rowOff>
    </xdr:to>
    <xdr:sp macro="" textlink="">
      <xdr:nvSpPr>
        <xdr:cNvPr id="9" name="Rectangle: Rounded Corners 24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2657023" y="130174"/>
          <a:ext cx="2663370" cy="470808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Rekap KI2</a:t>
          </a:r>
          <a:endParaRPr kumimoji="0" lang="id-ID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</xdr:col>
      <xdr:colOff>28575</xdr:colOff>
      <xdr:row>85</xdr:row>
      <xdr:rowOff>9525</xdr:rowOff>
    </xdr:from>
    <xdr:to>
      <xdr:col>4</xdr:col>
      <xdr:colOff>447675</xdr:colOff>
      <xdr:row>92</xdr:row>
      <xdr:rowOff>38100</xdr:rowOff>
    </xdr:to>
    <xdr:pic>
      <xdr:nvPicPr>
        <xdr:cNvPr id="38711" name="Picture 307" descr="SCI MEDIA no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8175" y="16402050"/>
          <a:ext cx="52101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771525</xdr:colOff>
      <xdr:row>9</xdr:row>
      <xdr:rowOff>142875</xdr:rowOff>
    </xdr:from>
    <xdr:to>
      <xdr:col>20</xdr:col>
      <xdr:colOff>533400</xdr:colOff>
      <xdr:row>11</xdr:row>
      <xdr:rowOff>133350</xdr:rowOff>
    </xdr:to>
    <xdr:pic>
      <xdr:nvPicPr>
        <xdr:cNvPr id="3871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068925" y="1924050"/>
          <a:ext cx="6667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26</xdr:col>
      <xdr:colOff>603250</xdr:colOff>
      <xdr:row>7</xdr:row>
      <xdr:rowOff>0</xdr:rowOff>
    </xdr:from>
    <xdr:to>
      <xdr:col>31</xdr:col>
      <xdr:colOff>765175</xdr:colOff>
      <xdr:row>10</xdr:row>
      <xdr:rowOff>187325</xdr:rowOff>
    </xdr:to>
    <xdr:sp macro="" textlink="">
      <xdr:nvSpPr>
        <xdr:cNvPr id="46" name="Rounded Rectangle 45">
          <a:extLst>
            <a:ext uri="{FF2B5EF4-FFF2-40B4-BE49-F238E27FC236}"/>
          </a:extLst>
        </xdr:cNvPr>
        <xdr:cNvSpPr/>
      </xdr:nvSpPr>
      <xdr:spPr>
        <a:xfrm>
          <a:off x="23129875" y="841375"/>
          <a:ext cx="4051300" cy="80645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en-US" sz="1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Nilai catatan harian hanya sebagai salah satu unsur pengambilan keputusan bersama,  hasil recomendasi guru bersama adalah nilai akhir. </a:t>
          </a:r>
        </a:p>
      </xdr:txBody>
    </xdr:sp>
    <xdr:clientData/>
  </xdr:twoCellAnchor>
  <xdr:twoCellAnchor>
    <xdr:from>
      <xdr:col>15</xdr:col>
      <xdr:colOff>542925</xdr:colOff>
      <xdr:row>3</xdr:row>
      <xdr:rowOff>142875</xdr:rowOff>
    </xdr:from>
    <xdr:to>
      <xdr:col>24</xdr:col>
      <xdr:colOff>590550</xdr:colOff>
      <xdr:row>22</xdr:row>
      <xdr:rowOff>114300</xdr:rowOff>
    </xdr:to>
    <xdr:grpSp>
      <xdr:nvGrpSpPr>
        <xdr:cNvPr id="38714" name="Group 23821"/>
        <xdr:cNvGrpSpPr>
          <a:grpSpLocks/>
        </xdr:cNvGrpSpPr>
      </xdr:nvGrpSpPr>
      <xdr:grpSpPr bwMode="auto">
        <a:xfrm>
          <a:off x="14716125" y="657225"/>
          <a:ext cx="7000875" cy="4133850"/>
          <a:chOff x="14716125" y="142875"/>
          <a:chExt cx="7017385" cy="4133214"/>
        </a:xfrm>
      </xdr:grpSpPr>
      <xdr:grpSp>
        <xdr:nvGrpSpPr>
          <xdr:cNvPr id="38720" name="Group 23820"/>
          <xdr:cNvGrpSpPr>
            <a:grpSpLocks/>
          </xdr:cNvGrpSpPr>
        </xdr:nvGrpSpPr>
        <xdr:grpSpPr bwMode="auto">
          <a:xfrm>
            <a:off x="14716125" y="142875"/>
            <a:ext cx="7017385" cy="4133214"/>
            <a:chOff x="14716125" y="142875"/>
            <a:chExt cx="7017385" cy="4133214"/>
          </a:xfrm>
        </xdr:grpSpPr>
        <xdr:sp macro="" textlink="">
          <xdr:nvSpPr>
            <xdr:cNvPr id="7" name="Rectangle 6">
              <a:extLst>
                <a:ext uri="{FF2B5EF4-FFF2-40B4-BE49-F238E27FC236}"/>
              </a:extLst>
            </xdr:cNvPr>
            <xdr:cNvSpPr/>
          </xdr:nvSpPr>
          <xdr:spPr bwMode="auto">
            <a:xfrm>
              <a:off x="14716125" y="142875"/>
              <a:ext cx="6444537" cy="1676142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id-ID" sz="1600" b="1">
                  <a:solidFill>
                    <a:schemeClr val="tx1"/>
                  </a:solidFill>
                </a:rPr>
                <a:t>Cara Menyalin (Copy Paste)</a:t>
              </a:r>
              <a:r>
                <a:rPr lang="id-ID" sz="1600" b="1" baseline="0">
                  <a:solidFill>
                    <a:schemeClr val="tx1"/>
                  </a:solidFill>
                </a:rPr>
                <a:t> </a:t>
              </a:r>
              <a:r>
                <a:rPr lang="id-ID" sz="1600" b="1">
                  <a:solidFill>
                    <a:schemeClr val="tx1"/>
                  </a:solidFill>
                </a:rPr>
                <a:t>Data NIlai ke Aplikasi Rapor SCI Media</a:t>
              </a:r>
              <a:endParaRPr lang="id-ID" sz="1600">
                <a:solidFill>
                  <a:schemeClr val="tx1"/>
                </a:solidFill>
              </a:endParaRPr>
            </a:p>
            <a:p>
              <a:pPr algn="l"/>
              <a:r>
                <a:rPr lang="id-ID" sz="1600">
                  <a:solidFill>
                    <a:schemeClr val="tx1"/>
                  </a:solidFill>
                </a:rPr>
                <a:t>1. Block Nilai yang akan di copy</a:t>
              </a:r>
            </a:p>
            <a:p>
              <a:pPr algn="l"/>
              <a:r>
                <a:rPr lang="id-ID" sz="1600">
                  <a:solidFill>
                    <a:schemeClr val="tx1"/>
                  </a:solidFill>
                </a:rPr>
                <a:t>2.</a:t>
              </a:r>
              <a:r>
                <a:rPr lang="id-ID" sz="1600" baseline="0">
                  <a:solidFill>
                    <a:schemeClr val="tx1"/>
                  </a:solidFill>
                </a:rPr>
                <a:t> </a:t>
              </a:r>
              <a:r>
                <a:rPr lang="id-ID" sz="1600">
                  <a:solidFill>
                    <a:schemeClr val="tx1"/>
                  </a:solidFill>
                </a:rPr>
                <a:t>Copy data nilai dengan cara biasa tekan  CTRL+C pada keyboard,</a:t>
              </a:r>
            </a:p>
            <a:p>
              <a:pPr algn="l"/>
              <a:r>
                <a:rPr lang="id-ID" sz="1600">
                  <a:solidFill>
                    <a:schemeClr val="tx1"/>
                  </a:solidFill>
                </a:rPr>
                <a:t>3.</a:t>
              </a:r>
              <a:r>
                <a:rPr lang="id-ID" sz="1600" baseline="0">
                  <a:solidFill>
                    <a:schemeClr val="tx1"/>
                  </a:solidFill>
                </a:rPr>
                <a:t> </a:t>
              </a:r>
              <a:r>
                <a:rPr lang="id-ID" sz="1600">
                  <a:solidFill>
                    <a:schemeClr val="tx1"/>
                  </a:solidFill>
                </a:rPr>
                <a:t>Pada aplikasi rapor klik kanan Kemudian</a:t>
              </a:r>
              <a:r>
                <a:rPr lang="id-ID" sz="1600" baseline="0">
                  <a:solidFill>
                    <a:schemeClr val="tx1"/>
                  </a:solidFill>
                </a:rPr>
                <a:t> </a:t>
              </a:r>
              <a:r>
                <a:rPr lang="id-ID" sz="1600">
                  <a:solidFill>
                    <a:schemeClr val="tx1"/>
                  </a:solidFill>
                </a:rPr>
                <a:t>pilih paste spesial</a:t>
              </a:r>
            </a:p>
            <a:p>
              <a:pPr algn="l"/>
              <a:endParaRPr lang="id-ID" sz="1600">
                <a:solidFill>
                  <a:schemeClr val="tx1"/>
                </a:solidFill>
              </a:endParaRPr>
            </a:p>
            <a:p>
              <a:pPr algn="l"/>
              <a:r>
                <a:rPr lang="id-ID" sz="1600">
                  <a:solidFill>
                    <a:schemeClr val="tx1"/>
                  </a:solidFill>
                </a:rPr>
                <a:t>4. Pilihlah</a:t>
              </a:r>
              <a:r>
                <a:rPr lang="id-ID" sz="1600" baseline="0">
                  <a:solidFill>
                    <a:schemeClr val="tx1"/>
                  </a:solidFill>
                </a:rPr>
                <a:t> Values yang bergambar 123</a:t>
              </a:r>
              <a:endParaRPr lang="id-ID" sz="1600">
                <a:solidFill>
                  <a:schemeClr val="tx1"/>
                </a:solidFill>
              </a:endParaRPr>
            </a:p>
          </xdr:txBody>
        </xdr:sp>
        <xdr:grpSp>
          <xdr:nvGrpSpPr>
            <xdr:cNvPr id="38723" name="Group 23819"/>
            <xdr:cNvGrpSpPr>
              <a:grpSpLocks/>
            </xdr:cNvGrpSpPr>
          </xdr:nvGrpSpPr>
          <xdr:grpSpPr bwMode="auto">
            <a:xfrm>
              <a:off x="21159107" y="984249"/>
              <a:ext cx="574403" cy="3291840"/>
              <a:chOff x="21159107" y="984250"/>
              <a:chExt cx="574403" cy="3127375"/>
            </a:xfrm>
          </xdr:grpSpPr>
          <xdr:cxnSp macro="">
            <xdr:nvCxnSpPr>
              <xdr:cNvPr id="23814" name="Elbow Connector 23813">
                <a:extLst>
                  <a:ext uri="{FF2B5EF4-FFF2-40B4-BE49-F238E27FC236}"/>
                </a:extLst>
              </xdr:cNvPr>
              <xdr:cNvCxnSpPr>
                <a:stCxn id="7" idx="3"/>
              </xdr:cNvCxnSpPr>
            </xdr:nvCxnSpPr>
            <xdr:spPr>
              <a:xfrm>
                <a:off x="21160663" y="981113"/>
                <a:ext cx="210044" cy="3130512"/>
              </a:xfrm>
              <a:prstGeom prst="bentConnector2">
                <a:avLst/>
              </a:prstGeom>
              <a:ln w="57150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3819" name="Straight Arrow Connector 23818">
                <a:extLst>
                  <a:ext uri="{FF2B5EF4-FFF2-40B4-BE49-F238E27FC236}"/>
                </a:extLst>
              </xdr:cNvPr>
              <xdr:cNvCxnSpPr/>
            </xdr:nvCxnSpPr>
            <xdr:spPr>
              <a:xfrm>
                <a:off x="21370707" y="4093530"/>
                <a:ext cx="362803" cy="0"/>
              </a:xfrm>
              <a:prstGeom prst="straightConnector1">
                <a:avLst/>
              </a:prstGeom>
              <a:ln w="57150"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  <xdr:pic>
        <xdr:nvPicPr>
          <xdr:cNvPr id="38721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18065750" y="1206500"/>
            <a:ext cx="539750" cy="5578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33</xdr:col>
      <xdr:colOff>0</xdr:colOff>
      <xdr:row>12</xdr:row>
      <xdr:rowOff>0</xdr:rowOff>
    </xdr:from>
    <xdr:to>
      <xdr:col>41</xdr:col>
      <xdr:colOff>352425</xdr:colOff>
      <xdr:row>60</xdr:row>
      <xdr:rowOff>76200</xdr:rowOff>
    </xdr:to>
    <xdr:grpSp>
      <xdr:nvGrpSpPr>
        <xdr:cNvPr id="38715" name="Group 13"/>
        <xdr:cNvGrpSpPr>
          <a:grpSpLocks/>
        </xdr:cNvGrpSpPr>
      </xdr:nvGrpSpPr>
      <xdr:grpSpPr bwMode="auto">
        <a:xfrm>
          <a:off x="27813000" y="2381250"/>
          <a:ext cx="5229225" cy="9610725"/>
          <a:chOff x="29649964" y="1646464"/>
          <a:chExt cx="5250997" cy="9617529"/>
        </a:xfrm>
      </xdr:grpSpPr>
      <xdr:grpSp>
        <xdr:nvGrpSpPr>
          <xdr:cNvPr id="38716" name="Group 1"/>
          <xdr:cNvGrpSpPr>
            <a:grpSpLocks/>
          </xdr:cNvGrpSpPr>
        </xdr:nvGrpSpPr>
        <xdr:grpSpPr bwMode="auto">
          <a:xfrm>
            <a:off x="29649964" y="2394857"/>
            <a:ext cx="5250997" cy="8869136"/>
            <a:chOff x="29649964" y="2394857"/>
            <a:chExt cx="5250997" cy="8869136"/>
          </a:xfrm>
        </xdr:grpSpPr>
        <xdr:pic>
          <xdr:nvPicPr>
            <xdr:cNvPr id="38718" name="Picture 13"/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/>
            <a:srcRect/>
            <a:stretch>
              <a:fillRect/>
            </a:stretch>
          </xdr:blipFill>
          <xdr:spPr bwMode="auto">
            <a:xfrm>
              <a:off x="29649964" y="2394857"/>
              <a:ext cx="5184322" cy="431618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38719" name="Picture 14"/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/>
            <a:srcRect/>
            <a:stretch>
              <a:fillRect/>
            </a:stretch>
          </xdr:blipFill>
          <xdr:spPr bwMode="auto">
            <a:xfrm>
              <a:off x="29716639" y="6949168"/>
              <a:ext cx="5184322" cy="43148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sp macro="" textlink="">
        <xdr:nvSpPr>
          <xdr:cNvPr id="16" name="Line Callout 1 15">
            <a:extLst>
              <a:ext uri="{FF2B5EF4-FFF2-40B4-BE49-F238E27FC236}"/>
            </a:extLst>
          </xdr:cNvPr>
          <xdr:cNvSpPr/>
        </xdr:nvSpPr>
        <xdr:spPr>
          <a:xfrm>
            <a:off x="31457684" y="1646464"/>
            <a:ext cx="2085095" cy="505182"/>
          </a:xfrm>
          <a:prstGeom prst="borderCallout1">
            <a:avLst>
              <a:gd name="adj1" fmla="val 51183"/>
              <a:gd name="adj2" fmla="val -490"/>
              <a:gd name="adj3" fmla="val 147635"/>
              <a:gd name="adj4" fmla="val -38333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Referensi Layout Print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2124075</xdr:colOff>
      <xdr:row>5</xdr:row>
      <xdr:rowOff>247650</xdr:rowOff>
    </xdr:from>
    <xdr:to>
      <xdr:col>4</xdr:col>
      <xdr:colOff>4191000</xdr:colOff>
      <xdr:row>13</xdr:row>
      <xdr:rowOff>171450</xdr:rowOff>
    </xdr:to>
    <xdr:pic>
      <xdr:nvPicPr>
        <xdr:cNvPr id="40264" name="Picture 19" descr="logo kurikulum 20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2200275"/>
          <a:ext cx="2066925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1535906</xdr:colOff>
      <xdr:row>23</xdr:row>
      <xdr:rowOff>71438</xdr:rowOff>
    </xdr:from>
    <xdr:to>
      <xdr:col>4</xdr:col>
      <xdr:colOff>3167062</xdr:colOff>
      <xdr:row>23</xdr:row>
      <xdr:rowOff>460058</xdr:rowOff>
    </xdr:to>
    <xdr:sp macro="" textlink="">
      <xdr:nvSpPr>
        <xdr:cNvPr id="26" name="Rectangle: Rounded Corners 4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2607469" y="7036594"/>
          <a:ext cx="1631156" cy="388620"/>
        </a:xfrm>
        <a:prstGeom prst="round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</a:rPr>
            <a:t>Variable KI1</a:t>
          </a:r>
          <a:endParaRPr kumimoji="0" lang="id-ID" sz="12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4</xdr:col>
      <xdr:colOff>2119310</xdr:colOff>
      <xdr:row>28</xdr:row>
      <xdr:rowOff>119062</xdr:rowOff>
    </xdr:from>
    <xdr:to>
      <xdr:col>4</xdr:col>
      <xdr:colOff>4345779</xdr:colOff>
      <xdr:row>28</xdr:row>
      <xdr:rowOff>507682</xdr:rowOff>
    </xdr:to>
    <xdr:sp macro="" textlink="">
      <xdr:nvSpPr>
        <xdr:cNvPr id="28" name="Rectangle: Rounded Corners 4">
          <a:hlinkClick xmlns:r="http://schemas.openxmlformats.org/officeDocument/2006/relationships" r:id="rId3"/>
          <a:extLst>
            <a:ext uri="{FF2B5EF4-FFF2-40B4-BE49-F238E27FC236}"/>
          </a:extLst>
        </xdr:cNvPr>
        <xdr:cNvSpPr/>
      </xdr:nvSpPr>
      <xdr:spPr>
        <a:xfrm>
          <a:off x="3190873" y="15609093"/>
          <a:ext cx="2226469" cy="388620"/>
        </a:xfrm>
        <a:prstGeom prst="round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</a:rPr>
            <a:t>DATA SEKOLAH DAN GURU</a:t>
          </a:r>
          <a:endParaRPr kumimoji="0" lang="id-ID" sz="12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4</xdr:col>
      <xdr:colOff>1833561</xdr:colOff>
      <xdr:row>31</xdr:row>
      <xdr:rowOff>130969</xdr:rowOff>
    </xdr:from>
    <xdr:to>
      <xdr:col>4</xdr:col>
      <xdr:colOff>3595686</xdr:colOff>
      <xdr:row>31</xdr:row>
      <xdr:rowOff>519589</xdr:rowOff>
    </xdr:to>
    <xdr:sp macro="" textlink="">
      <xdr:nvSpPr>
        <xdr:cNvPr id="30" name="Rectangle: Rounded Corners 4">
          <a:hlinkClick xmlns:r="http://schemas.openxmlformats.org/officeDocument/2006/relationships" r:id="rId4"/>
          <a:extLst>
            <a:ext uri="{FF2B5EF4-FFF2-40B4-BE49-F238E27FC236}"/>
          </a:extLst>
        </xdr:cNvPr>
        <xdr:cNvSpPr/>
      </xdr:nvSpPr>
      <xdr:spPr>
        <a:xfrm>
          <a:off x="2905124" y="10763250"/>
          <a:ext cx="1762125" cy="388620"/>
        </a:xfrm>
        <a:prstGeom prst="round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</a:rPr>
            <a:t>BIODATA</a:t>
          </a:r>
          <a:endParaRPr kumimoji="0" lang="id-ID" sz="12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4</xdr:col>
      <xdr:colOff>1631156</xdr:colOff>
      <xdr:row>34</xdr:row>
      <xdr:rowOff>95250</xdr:rowOff>
    </xdr:from>
    <xdr:to>
      <xdr:col>4</xdr:col>
      <xdr:colOff>4024311</xdr:colOff>
      <xdr:row>34</xdr:row>
      <xdr:rowOff>483870</xdr:rowOff>
    </xdr:to>
    <xdr:sp macro="" textlink="">
      <xdr:nvSpPr>
        <xdr:cNvPr id="31" name="Rectangle: Rounded Corners 4">
          <a:hlinkClick xmlns:r="http://schemas.openxmlformats.org/officeDocument/2006/relationships" r:id="rId5"/>
          <a:extLst>
            <a:ext uri="{FF2B5EF4-FFF2-40B4-BE49-F238E27FC236}"/>
          </a:extLst>
        </xdr:cNvPr>
        <xdr:cNvSpPr/>
      </xdr:nvSpPr>
      <xdr:spPr>
        <a:xfrm>
          <a:off x="2702719" y="12239625"/>
          <a:ext cx="2393155" cy="388620"/>
        </a:xfrm>
        <a:prstGeom prst="round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Penilaian</a:t>
          </a:r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Harian 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</a:rPr>
            <a:t>K1 SPIRITUAL</a:t>
          </a:r>
          <a:endParaRPr kumimoji="0" lang="id-ID" sz="12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4</xdr:col>
      <xdr:colOff>1452563</xdr:colOff>
      <xdr:row>38</xdr:row>
      <xdr:rowOff>71438</xdr:rowOff>
    </xdr:from>
    <xdr:to>
      <xdr:col>4</xdr:col>
      <xdr:colOff>3964781</xdr:colOff>
      <xdr:row>38</xdr:row>
      <xdr:rowOff>460058</xdr:rowOff>
    </xdr:to>
    <xdr:sp macro="" textlink="">
      <xdr:nvSpPr>
        <xdr:cNvPr id="32" name="Rectangle: Rounded Corners 4">
          <a:hlinkClick xmlns:r="http://schemas.openxmlformats.org/officeDocument/2006/relationships" r:id="rId6"/>
          <a:extLst>
            <a:ext uri="{FF2B5EF4-FFF2-40B4-BE49-F238E27FC236}"/>
          </a:extLst>
        </xdr:cNvPr>
        <xdr:cNvSpPr/>
      </xdr:nvSpPr>
      <xdr:spPr>
        <a:xfrm>
          <a:off x="2524126" y="14192251"/>
          <a:ext cx="2512218" cy="388620"/>
        </a:xfrm>
        <a:prstGeom prst="round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Penilaian</a:t>
          </a:r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Harian 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</a:rPr>
            <a:t>K2 SOSIAL</a:t>
          </a:r>
          <a:endParaRPr kumimoji="0" lang="id-ID" sz="12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4</xdr:col>
      <xdr:colOff>3929061</xdr:colOff>
      <xdr:row>42</xdr:row>
      <xdr:rowOff>83344</xdr:rowOff>
    </xdr:from>
    <xdr:to>
      <xdr:col>4</xdr:col>
      <xdr:colOff>5453060</xdr:colOff>
      <xdr:row>42</xdr:row>
      <xdr:rowOff>471964</xdr:rowOff>
    </xdr:to>
    <xdr:sp macro="" textlink="">
      <xdr:nvSpPr>
        <xdr:cNvPr id="33" name="Rectangle: Rounded Corners 4">
          <a:hlinkClick xmlns:r="http://schemas.openxmlformats.org/officeDocument/2006/relationships" r:id="rId7"/>
          <a:extLst>
            <a:ext uri="{FF2B5EF4-FFF2-40B4-BE49-F238E27FC236}"/>
          </a:extLst>
        </xdr:cNvPr>
        <xdr:cNvSpPr/>
      </xdr:nvSpPr>
      <xdr:spPr>
        <a:xfrm>
          <a:off x="5000624" y="22312313"/>
          <a:ext cx="1523999" cy="388620"/>
        </a:xfrm>
        <a:prstGeom prst="round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</a:rPr>
            <a:t>HALAMAN DEPAN</a:t>
          </a:r>
          <a:endParaRPr kumimoji="0" lang="id-ID" sz="12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4</xdr:col>
      <xdr:colOff>4905374</xdr:colOff>
      <xdr:row>5</xdr:row>
      <xdr:rowOff>11912</xdr:rowOff>
    </xdr:from>
    <xdr:to>
      <xdr:col>4</xdr:col>
      <xdr:colOff>6448424</xdr:colOff>
      <xdr:row>6</xdr:row>
      <xdr:rowOff>207174</xdr:rowOff>
    </xdr:to>
    <xdr:sp macro="" textlink="">
      <xdr:nvSpPr>
        <xdr:cNvPr id="18" name="Rectangle: Rounded Corners 24">
          <a:hlinkClick xmlns:r="http://schemas.openxmlformats.org/officeDocument/2006/relationships" r:id="rId8"/>
          <a:extLst>
            <a:ext uri="{FF2B5EF4-FFF2-40B4-BE49-F238E27FC236}"/>
          </a:extLst>
        </xdr:cNvPr>
        <xdr:cNvSpPr/>
      </xdr:nvSpPr>
      <xdr:spPr>
        <a:xfrm>
          <a:off x="5976937" y="1964537"/>
          <a:ext cx="1543050" cy="457200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Menu Utama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3076575</xdr:colOff>
      <xdr:row>1</xdr:row>
      <xdr:rowOff>104775</xdr:rowOff>
    </xdr:from>
    <xdr:to>
      <xdr:col>3</xdr:col>
      <xdr:colOff>4619625</xdr:colOff>
      <xdr:row>3</xdr:row>
      <xdr:rowOff>133350</xdr:rowOff>
    </xdr:to>
    <xdr:sp macro="" textlink="">
      <xdr:nvSpPr>
        <xdr:cNvPr id="6" name="Rectangle: Rounded Corners 2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5524500" y="266700"/>
          <a:ext cx="1543050" cy="457200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Menu Utama</a:t>
          </a:r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9</xdr:col>
      <xdr:colOff>161925</xdr:colOff>
      <xdr:row>8</xdr:row>
      <xdr:rowOff>66675</xdr:rowOff>
    </xdr:to>
    <xdr:grpSp>
      <xdr:nvGrpSpPr>
        <xdr:cNvPr id="28592" name="Group 3"/>
        <xdr:cNvGrpSpPr>
          <a:grpSpLocks/>
        </xdr:cNvGrpSpPr>
      </xdr:nvGrpSpPr>
      <xdr:grpSpPr bwMode="auto">
        <a:xfrm>
          <a:off x="7086600" y="1076325"/>
          <a:ext cx="3209925" cy="466725"/>
          <a:chOff x="2895600" y="4010025"/>
          <a:chExt cx="3209925" cy="466725"/>
        </a:xfrm>
      </xdr:grpSpPr>
      <xdr:sp macro="" textlink="">
        <xdr:nvSpPr>
          <xdr:cNvPr id="5" name="Rectangle 4">
            <a:extLst>
              <a:ext uri="{FF2B5EF4-FFF2-40B4-BE49-F238E27FC236}"/>
            </a:extLst>
          </xdr:cNvPr>
          <xdr:cNvSpPr/>
        </xdr:nvSpPr>
        <xdr:spPr>
          <a:xfrm>
            <a:off x="3362325" y="4010025"/>
            <a:ext cx="2743200" cy="466725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Gantilah data di kolom berwarna hijau</a:t>
            </a:r>
          </a:p>
          <a:p>
            <a:pPr algn="l"/>
            <a:r>
              <a:rPr lang="en-US" sz="11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ketik secara manual</a:t>
            </a:r>
          </a:p>
        </xdr:txBody>
      </xdr:sp>
      <xdr:cxnSp macro="">
        <xdr:nvCxnSpPr>
          <xdr:cNvPr id="7" name="Straight Arrow Connector 6">
            <a:extLst>
              <a:ext uri="{FF2B5EF4-FFF2-40B4-BE49-F238E27FC236}"/>
            </a:extLst>
          </xdr:cNvPr>
          <xdr:cNvCxnSpPr/>
        </xdr:nvCxnSpPr>
        <xdr:spPr>
          <a:xfrm flipH="1">
            <a:off x="2895600" y="4076700"/>
            <a:ext cx="466725" cy="276225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178594</xdr:colOff>
      <xdr:row>2</xdr:row>
      <xdr:rowOff>83344</xdr:rowOff>
    </xdr:from>
    <xdr:to>
      <xdr:col>2</xdr:col>
      <xdr:colOff>1721644</xdr:colOff>
      <xdr:row>5</xdr:row>
      <xdr:rowOff>40481</xdr:rowOff>
    </xdr:to>
    <xdr:sp macro="" textlink="">
      <xdr:nvSpPr>
        <xdr:cNvPr id="5" name="Rectangle: Rounded Corners 2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2476500" y="416719"/>
          <a:ext cx="1543050" cy="457200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Menu Utama</a:t>
          </a:r>
        </a:p>
      </xdr:txBody>
    </xdr:sp>
    <xdr:clientData/>
  </xdr:twoCellAnchor>
  <xdr:twoCellAnchor>
    <xdr:from>
      <xdr:col>3</xdr:col>
      <xdr:colOff>0</xdr:colOff>
      <xdr:row>12</xdr:row>
      <xdr:rowOff>0</xdr:rowOff>
    </xdr:from>
    <xdr:to>
      <xdr:col>8</xdr:col>
      <xdr:colOff>171450</xdr:colOff>
      <xdr:row>14</xdr:row>
      <xdr:rowOff>85725</xdr:rowOff>
    </xdr:to>
    <xdr:grpSp>
      <xdr:nvGrpSpPr>
        <xdr:cNvPr id="31622" name="Group 3"/>
        <xdr:cNvGrpSpPr>
          <a:grpSpLocks/>
        </xdr:cNvGrpSpPr>
      </xdr:nvGrpSpPr>
      <xdr:grpSpPr bwMode="auto">
        <a:xfrm>
          <a:off x="4114800" y="2038350"/>
          <a:ext cx="3219450" cy="466725"/>
          <a:chOff x="2895600" y="4010025"/>
          <a:chExt cx="3209925" cy="466725"/>
        </a:xfrm>
      </xdr:grpSpPr>
      <xdr:sp macro="" textlink="">
        <xdr:nvSpPr>
          <xdr:cNvPr id="6" name="Rectangle 5">
            <a:extLst>
              <a:ext uri="{FF2B5EF4-FFF2-40B4-BE49-F238E27FC236}"/>
            </a:extLst>
          </xdr:cNvPr>
          <xdr:cNvSpPr/>
        </xdr:nvSpPr>
        <xdr:spPr>
          <a:xfrm>
            <a:off x="3360944" y="4010025"/>
            <a:ext cx="2744581" cy="466725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Gantilah data di kolom berwarna hijau</a:t>
            </a:r>
          </a:p>
          <a:p>
            <a:pPr algn="l"/>
            <a:r>
              <a:rPr lang="en-US" sz="11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ketik secara manual</a:t>
            </a:r>
          </a:p>
        </xdr:txBody>
      </xdr:sp>
      <xdr:cxnSp macro="">
        <xdr:nvCxnSpPr>
          <xdr:cNvPr id="7" name="Straight Arrow Connector 6">
            <a:extLst>
              <a:ext uri="{FF2B5EF4-FFF2-40B4-BE49-F238E27FC236}"/>
            </a:extLst>
          </xdr:cNvPr>
          <xdr:cNvCxnSpPr/>
        </xdr:nvCxnSpPr>
        <xdr:spPr>
          <a:xfrm flipH="1">
            <a:off x="2895600" y="4076700"/>
            <a:ext cx="465344" cy="276225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2</xdr:row>
      <xdr:rowOff>0</xdr:rowOff>
    </xdr:from>
    <xdr:to>
      <xdr:col>2</xdr:col>
      <xdr:colOff>2565400</xdr:colOff>
      <xdr:row>4</xdr:row>
      <xdr:rowOff>127000</xdr:rowOff>
    </xdr:to>
    <xdr:sp macro="" textlink="">
      <xdr:nvSpPr>
        <xdr:cNvPr id="6" name="Rectangle: Rounded Corners 2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508000" y="330200"/>
          <a:ext cx="2413000" cy="457200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Menu Utama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2743200</xdr:colOff>
      <xdr:row>5</xdr:row>
      <xdr:rowOff>136525</xdr:rowOff>
    </xdr:to>
    <xdr:sp macro="" textlink="">
      <xdr:nvSpPr>
        <xdr:cNvPr id="4" name="Rectangle 3">
          <a:extLst>
            <a:ext uri="{FF2B5EF4-FFF2-40B4-BE49-F238E27FC236}"/>
          </a:extLst>
        </xdr:cNvPr>
        <xdr:cNvSpPr/>
      </xdr:nvSpPr>
      <xdr:spPr>
        <a:xfrm>
          <a:off x="3429000" y="495300"/>
          <a:ext cx="2743200" cy="4667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Data di kolom berwarna </a:t>
          </a:r>
        </a:p>
        <a:p>
          <a:pPr algn="l"/>
          <a:r>
            <a:rPr lang="en-US" sz="11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bisa di ubah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88900</xdr:colOff>
      <xdr:row>1</xdr:row>
      <xdr:rowOff>152400</xdr:rowOff>
    </xdr:from>
    <xdr:to>
      <xdr:col>4</xdr:col>
      <xdr:colOff>2501900</xdr:colOff>
      <xdr:row>4</xdr:row>
      <xdr:rowOff>114300</xdr:rowOff>
    </xdr:to>
    <xdr:sp macro="" textlink="">
      <xdr:nvSpPr>
        <xdr:cNvPr id="4" name="Rectangle: Rounded Corners 2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1905000" y="317500"/>
          <a:ext cx="2413000" cy="457200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Menu Utama</a:t>
          </a:r>
        </a:p>
      </xdr:txBody>
    </xdr:sp>
    <xdr:clientData/>
  </xdr:twoCellAnchor>
  <xdr:twoCellAnchor>
    <xdr:from>
      <xdr:col>4</xdr:col>
      <xdr:colOff>3289300</xdr:colOff>
      <xdr:row>2</xdr:row>
      <xdr:rowOff>0</xdr:rowOff>
    </xdr:from>
    <xdr:to>
      <xdr:col>4</xdr:col>
      <xdr:colOff>6032500</xdr:colOff>
      <xdr:row>4</xdr:row>
      <xdr:rowOff>136525</xdr:rowOff>
    </xdr:to>
    <xdr:sp macro="" textlink="">
      <xdr:nvSpPr>
        <xdr:cNvPr id="5" name="Rectangle 4">
          <a:extLst>
            <a:ext uri="{FF2B5EF4-FFF2-40B4-BE49-F238E27FC236}"/>
          </a:extLst>
        </xdr:cNvPr>
        <xdr:cNvSpPr/>
      </xdr:nvSpPr>
      <xdr:spPr>
        <a:xfrm>
          <a:off x="5105400" y="330200"/>
          <a:ext cx="2743200" cy="4667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Data di kolom berwarna </a:t>
          </a:r>
        </a:p>
        <a:p>
          <a:pPr algn="l"/>
          <a:r>
            <a:rPr lang="en-US" sz="11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bisa di ubah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0</xdr:row>
      <xdr:rowOff>190500</xdr:rowOff>
    </xdr:from>
    <xdr:to>
      <xdr:col>12</xdr:col>
      <xdr:colOff>831850</xdr:colOff>
      <xdr:row>1</xdr:row>
      <xdr:rowOff>266700</xdr:rowOff>
    </xdr:to>
    <xdr:sp macro="" textlink="">
      <xdr:nvSpPr>
        <xdr:cNvPr id="5" name="Rectangle: Rounded Corners 2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7880350" y="190500"/>
          <a:ext cx="2438400" cy="457200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Menu Utama</a:t>
          </a:r>
        </a:p>
      </xdr:txBody>
    </xdr:sp>
    <xdr:clientData/>
  </xdr:twoCellAnchor>
  <xdr:twoCellAnchor>
    <xdr:from>
      <xdr:col>12</xdr:col>
      <xdr:colOff>1057275</xdr:colOff>
      <xdr:row>0</xdr:row>
      <xdr:rowOff>190500</xdr:rowOff>
    </xdr:from>
    <xdr:to>
      <xdr:col>15</xdr:col>
      <xdr:colOff>1857375</xdr:colOff>
      <xdr:row>1</xdr:row>
      <xdr:rowOff>266700</xdr:rowOff>
    </xdr:to>
    <xdr:sp macro="" textlink="">
      <xdr:nvSpPr>
        <xdr:cNvPr id="6" name="Rectangle: Rounded Corners 24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10544175" y="190500"/>
          <a:ext cx="2438400" cy="457200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Rekap KI1</a:t>
          </a:r>
          <a:endParaRPr kumimoji="0" lang="id-ID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42</xdr:col>
      <xdr:colOff>200025</xdr:colOff>
      <xdr:row>21</xdr:row>
      <xdr:rowOff>38100</xdr:rowOff>
    </xdr:to>
    <xdr:grpSp>
      <xdr:nvGrpSpPr>
        <xdr:cNvPr id="41215" name="Group 1"/>
        <xdr:cNvGrpSpPr>
          <a:grpSpLocks/>
        </xdr:cNvGrpSpPr>
      </xdr:nvGrpSpPr>
      <xdr:grpSpPr bwMode="auto">
        <a:xfrm>
          <a:off x="13515975" y="3752850"/>
          <a:ext cx="3248025" cy="3086100"/>
          <a:chOff x="13195300" y="3689350"/>
          <a:chExt cx="3251200" cy="3079750"/>
        </a:xfrm>
      </xdr:grpSpPr>
      <xdr:grpSp>
        <xdr:nvGrpSpPr>
          <xdr:cNvPr id="41216" name="Group 9"/>
          <xdr:cNvGrpSpPr>
            <a:grpSpLocks/>
          </xdr:cNvGrpSpPr>
        </xdr:nvGrpSpPr>
        <xdr:grpSpPr bwMode="auto">
          <a:xfrm>
            <a:off x="13195300" y="4657725"/>
            <a:ext cx="3238500" cy="1352550"/>
            <a:chOff x="2895600" y="4010025"/>
            <a:chExt cx="3209925" cy="1352550"/>
          </a:xfrm>
        </xdr:grpSpPr>
        <xdr:sp macro="" textlink="">
          <xdr:nvSpPr>
            <xdr:cNvPr id="14" name="Rectangle 13">
              <a:extLst>
                <a:ext uri="{FF2B5EF4-FFF2-40B4-BE49-F238E27FC236}"/>
              </a:extLst>
            </xdr:cNvPr>
            <xdr:cNvSpPr/>
          </xdr:nvSpPr>
          <xdr:spPr>
            <a:xfrm>
              <a:off x="3358659" y="4011201"/>
              <a:ext cx="2750004" cy="465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 b="1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Gantilah data di kolom berwarna hijau</a:t>
              </a:r>
            </a:p>
            <a:p>
              <a:pPr algn="l"/>
              <a:r>
                <a:rPr lang="en-US" sz="1100" b="1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ketik secara manual</a:t>
              </a:r>
            </a:p>
          </xdr:txBody>
        </xdr:sp>
        <xdr:cxnSp macro="">
          <xdr:nvCxnSpPr>
            <xdr:cNvPr id="15" name="Straight Arrow Connector 14">
              <a:extLst>
                <a:ext uri="{FF2B5EF4-FFF2-40B4-BE49-F238E27FC236}"/>
              </a:extLst>
            </xdr:cNvPr>
            <xdr:cNvCxnSpPr/>
          </xdr:nvCxnSpPr>
          <xdr:spPr>
            <a:xfrm flipH="1">
              <a:off x="2895600" y="4077738"/>
              <a:ext cx="463059" cy="275657"/>
            </a:xfrm>
            <a:prstGeom prst="straightConnector1">
              <a:avLst/>
            </a:prstGeom>
            <a:ln w="38100"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6" name="Rectangle 15">
              <a:extLst>
                <a:ext uri="{FF2B5EF4-FFF2-40B4-BE49-F238E27FC236}"/>
              </a:extLst>
            </xdr:cNvPr>
            <xdr:cNvSpPr/>
          </xdr:nvSpPr>
          <xdr:spPr>
            <a:xfrm>
              <a:off x="3358659" y="4667073"/>
              <a:ext cx="2750004" cy="693894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 b="1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Untuk print cukup halaman yang tersisi dan </a:t>
              </a:r>
              <a:r>
                <a:rPr lang="en-US" sz="1100" b="1" baseline="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 halaman terakhir saja untuk pengesahan</a:t>
              </a:r>
              <a:endParaRPr lang="en-US" sz="11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10" name="Rectangle 9">
            <a:extLst>
              <a:ext uri="{FF2B5EF4-FFF2-40B4-BE49-F238E27FC236}"/>
            </a:extLst>
          </xdr:cNvPr>
          <xdr:cNvSpPr/>
        </xdr:nvSpPr>
        <xdr:spPr bwMode="auto">
          <a:xfrm>
            <a:off x="13662481" y="3689350"/>
            <a:ext cx="2774484" cy="807959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Untuk catatan harian tangan dengan format penulisan berikut ini:12/01/2018</a:t>
            </a:r>
          </a:p>
          <a:p>
            <a:pPr algn="l"/>
            <a:r>
              <a:rPr lang="en-US" sz="11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tanggal/bulan/tahun</a:t>
            </a:r>
          </a:p>
        </xdr:txBody>
      </xdr:sp>
      <xdr:sp macro="" textlink="">
        <xdr:nvSpPr>
          <xdr:cNvPr id="13" name="Rectangle 12">
            <a:extLst>
              <a:ext uri="{FF2B5EF4-FFF2-40B4-BE49-F238E27FC236}"/>
            </a:extLst>
          </xdr:cNvPr>
          <xdr:cNvSpPr/>
        </xdr:nvSpPr>
        <xdr:spPr bwMode="auto">
          <a:xfrm>
            <a:off x="13672016" y="6179765"/>
            <a:ext cx="2774484" cy="589335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Porsi pengamatan KI 1 lebih banyak dilakukan oleh Guru PAdBP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1127125</xdr:colOff>
      <xdr:row>0</xdr:row>
      <xdr:rowOff>206375</xdr:rowOff>
    </xdr:from>
    <xdr:to>
      <xdr:col>12</xdr:col>
      <xdr:colOff>1460500</xdr:colOff>
      <xdr:row>1</xdr:row>
      <xdr:rowOff>282575</xdr:rowOff>
    </xdr:to>
    <xdr:sp macro="" textlink="">
      <xdr:nvSpPr>
        <xdr:cNvPr id="5" name="Rectangle: Rounded Corners 2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8683625" y="206375"/>
          <a:ext cx="2413000" cy="457200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Menu Utama</a:t>
          </a:r>
        </a:p>
      </xdr:txBody>
    </xdr:sp>
    <xdr:clientData/>
  </xdr:twoCellAnchor>
  <xdr:twoCellAnchor>
    <xdr:from>
      <xdr:col>12</xdr:col>
      <xdr:colOff>1612900</xdr:colOff>
      <xdr:row>0</xdr:row>
      <xdr:rowOff>184150</xdr:rowOff>
    </xdr:from>
    <xdr:to>
      <xdr:col>15</xdr:col>
      <xdr:colOff>2089150</xdr:colOff>
      <xdr:row>1</xdr:row>
      <xdr:rowOff>260350</xdr:rowOff>
    </xdr:to>
    <xdr:sp macro="" textlink="">
      <xdr:nvSpPr>
        <xdr:cNvPr id="6" name="Rectangle: Rounded Corners 24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11249025" y="184150"/>
          <a:ext cx="2413000" cy="457200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Rekap KI2</a:t>
          </a:r>
          <a:endParaRPr kumimoji="0" lang="id-ID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34</xdr:col>
      <xdr:colOff>971550</xdr:colOff>
      <xdr:row>21</xdr:row>
      <xdr:rowOff>38100</xdr:rowOff>
    </xdr:to>
    <xdr:grpSp>
      <xdr:nvGrpSpPr>
        <xdr:cNvPr id="42201" name="Group 1"/>
        <xdr:cNvGrpSpPr>
          <a:grpSpLocks/>
        </xdr:cNvGrpSpPr>
      </xdr:nvGrpSpPr>
      <xdr:grpSpPr bwMode="auto">
        <a:xfrm>
          <a:off x="14125575" y="3752850"/>
          <a:ext cx="3248025" cy="3086100"/>
          <a:chOff x="13195300" y="3689350"/>
          <a:chExt cx="3251200" cy="3079750"/>
        </a:xfrm>
      </xdr:grpSpPr>
      <xdr:grpSp>
        <xdr:nvGrpSpPr>
          <xdr:cNvPr id="42202" name="Group 9"/>
          <xdr:cNvGrpSpPr>
            <a:grpSpLocks/>
          </xdr:cNvGrpSpPr>
        </xdr:nvGrpSpPr>
        <xdr:grpSpPr bwMode="auto">
          <a:xfrm>
            <a:off x="13195300" y="4657725"/>
            <a:ext cx="3238500" cy="1352550"/>
            <a:chOff x="2895600" y="4010025"/>
            <a:chExt cx="3209925" cy="1352550"/>
          </a:xfrm>
        </xdr:grpSpPr>
        <xdr:sp macro="" textlink="">
          <xdr:nvSpPr>
            <xdr:cNvPr id="14" name="Rectangle 13">
              <a:extLst>
                <a:ext uri="{FF2B5EF4-FFF2-40B4-BE49-F238E27FC236}"/>
              </a:extLst>
            </xdr:cNvPr>
            <xdr:cNvSpPr/>
          </xdr:nvSpPr>
          <xdr:spPr>
            <a:xfrm>
              <a:off x="3358659" y="4011201"/>
              <a:ext cx="2750004" cy="465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 b="1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Gantilah data di kolom berwarna hijau</a:t>
              </a:r>
            </a:p>
            <a:p>
              <a:pPr algn="l"/>
              <a:r>
                <a:rPr lang="en-US" sz="1100" b="1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ketik secara manual</a:t>
              </a:r>
            </a:p>
          </xdr:txBody>
        </xdr:sp>
        <xdr:cxnSp macro="">
          <xdr:nvCxnSpPr>
            <xdr:cNvPr id="15" name="Straight Arrow Connector 14">
              <a:extLst>
                <a:ext uri="{FF2B5EF4-FFF2-40B4-BE49-F238E27FC236}"/>
              </a:extLst>
            </xdr:cNvPr>
            <xdr:cNvCxnSpPr/>
          </xdr:nvCxnSpPr>
          <xdr:spPr>
            <a:xfrm flipH="1">
              <a:off x="2895600" y="4077738"/>
              <a:ext cx="463059" cy="275657"/>
            </a:xfrm>
            <a:prstGeom prst="straightConnector1">
              <a:avLst/>
            </a:prstGeom>
            <a:ln w="38100"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6" name="Rectangle 15">
              <a:extLst>
                <a:ext uri="{FF2B5EF4-FFF2-40B4-BE49-F238E27FC236}"/>
              </a:extLst>
            </xdr:cNvPr>
            <xdr:cNvSpPr/>
          </xdr:nvSpPr>
          <xdr:spPr>
            <a:xfrm>
              <a:off x="3358659" y="4667073"/>
              <a:ext cx="2750004" cy="693894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 b="1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Untuk print cukup halaman yang tersisi dan </a:t>
              </a:r>
              <a:r>
                <a:rPr lang="en-US" sz="1100" b="1" baseline="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 halaman terakhir saja untuk pengesahan</a:t>
              </a:r>
              <a:endParaRPr lang="en-US" sz="11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12" name="Rectangle 11">
            <a:extLst>
              <a:ext uri="{FF2B5EF4-FFF2-40B4-BE49-F238E27FC236}"/>
            </a:extLst>
          </xdr:cNvPr>
          <xdr:cNvSpPr/>
        </xdr:nvSpPr>
        <xdr:spPr bwMode="auto">
          <a:xfrm>
            <a:off x="13662481" y="3689350"/>
            <a:ext cx="2774484" cy="807959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Untuk catatan harian tangan dengan format penulisan berikut ini:12/01/2018</a:t>
            </a:r>
          </a:p>
          <a:p>
            <a:pPr algn="l"/>
            <a:r>
              <a:rPr lang="en-US" sz="11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tanggal/bulan/tahun</a:t>
            </a:r>
          </a:p>
        </xdr:txBody>
      </xdr:sp>
      <xdr:sp macro="" textlink="">
        <xdr:nvSpPr>
          <xdr:cNvPr id="13" name="Rectangle 12">
            <a:extLst>
              <a:ext uri="{FF2B5EF4-FFF2-40B4-BE49-F238E27FC236}"/>
            </a:extLst>
          </xdr:cNvPr>
          <xdr:cNvSpPr/>
        </xdr:nvSpPr>
        <xdr:spPr bwMode="auto">
          <a:xfrm>
            <a:off x="13672016" y="6179765"/>
            <a:ext cx="2774484" cy="589335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Porsi pengamatan KI 1 lebih banyak dilakukan oleh Guru PAdBP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184150</xdr:colOff>
      <xdr:row>0</xdr:row>
      <xdr:rowOff>107950</xdr:rowOff>
    </xdr:from>
    <xdr:to>
      <xdr:col>15</xdr:col>
      <xdr:colOff>31750</xdr:colOff>
      <xdr:row>1</xdr:row>
      <xdr:rowOff>247650</xdr:rowOff>
    </xdr:to>
    <xdr:sp macro="" textlink="">
      <xdr:nvSpPr>
        <xdr:cNvPr id="5" name="Rectangle: Rounded Corners 2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9899650" y="107950"/>
          <a:ext cx="2438400" cy="457200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Kesimpulan KI1</a:t>
          </a:r>
          <a:endParaRPr kumimoji="0" lang="id-ID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4</xdr:col>
      <xdr:colOff>406400</xdr:colOff>
      <xdr:row>0</xdr:row>
      <xdr:rowOff>107950</xdr:rowOff>
    </xdr:from>
    <xdr:to>
      <xdr:col>7</xdr:col>
      <xdr:colOff>635000</xdr:colOff>
      <xdr:row>1</xdr:row>
      <xdr:rowOff>247650</xdr:rowOff>
    </xdr:to>
    <xdr:sp macro="" textlink="">
      <xdr:nvSpPr>
        <xdr:cNvPr id="6" name="Rectangle: Rounded Corners 24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4787900" y="107950"/>
          <a:ext cx="2438400" cy="457200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Menu Utama</a:t>
          </a:r>
        </a:p>
      </xdr:txBody>
    </xdr:sp>
    <xdr:clientData/>
  </xdr:twoCellAnchor>
  <xdr:twoCellAnchor>
    <xdr:from>
      <xdr:col>7</xdr:col>
      <xdr:colOff>758825</xdr:colOff>
      <xdr:row>0</xdr:row>
      <xdr:rowOff>120650</xdr:rowOff>
    </xdr:from>
    <xdr:to>
      <xdr:col>11</xdr:col>
      <xdr:colOff>73025</xdr:colOff>
      <xdr:row>1</xdr:row>
      <xdr:rowOff>260350</xdr:rowOff>
    </xdr:to>
    <xdr:sp macro="" textlink="">
      <xdr:nvSpPr>
        <xdr:cNvPr id="9" name="Rectangle: Rounded Corners 24">
          <a:hlinkClick xmlns:r="http://schemas.openxmlformats.org/officeDocument/2006/relationships" r:id="rId3"/>
          <a:extLst>
            <a:ext uri="{FF2B5EF4-FFF2-40B4-BE49-F238E27FC236}"/>
          </a:extLst>
        </xdr:cNvPr>
        <xdr:cNvSpPr/>
      </xdr:nvSpPr>
      <xdr:spPr>
        <a:xfrm>
          <a:off x="7350125" y="120650"/>
          <a:ext cx="2438400" cy="457200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Penilaian KI1</a:t>
          </a:r>
          <a:endParaRPr kumimoji="0" lang="id-ID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2:R30"/>
  <sheetViews>
    <sheetView showGridLines="0" showRowColHeaders="0" tabSelected="1" workbookViewId="0">
      <selection activeCell="W23" sqref="W23"/>
    </sheetView>
  </sheetViews>
  <sheetFormatPr defaultRowHeight="12.75"/>
  <cols>
    <col min="1" max="1" width="3" customWidth="1"/>
    <col min="2" max="2" width="4.5703125" customWidth="1"/>
    <col min="3" max="3" width="13.42578125" customWidth="1"/>
    <col min="4" max="4" width="15.42578125" customWidth="1"/>
    <col min="5" max="5" width="1.7109375" customWidth="1"/>
    <col min="11" max="11" width="10.5703125" customWidth="1"/>
    <col min="14" max="14" width="3.7109375" customWidth="1"/>
    <col min="15" max="15" width="9.28515625" customWidth="1"/>
    <col min="16" max="16" width="9.85546875" customWidth="1"/>
    <col min="17" max="17" width="3.7109375" customWidth="1"/>
    <col min="18" max="18" width="3.5703125" customWidth="1"/>
  </cols>
  <sheetData>
    <row r="2" spans="2:18" ht="13.5" thickBot="1"/>
    <row r="3" spans="2:18" ht="12" customHeight="1"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5"/>
    </row>
    <row r="4" spans="2:18" ht="7.5" customHeight="1"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</row>
    <row r="5" spans="2:18" s="1" customFormat="1" ht="20.100000000000001" customHeight="1">
      <c r="B5" s="153"/>
      <c r="C5" s="154"/>
      <c r="D5" s="155"/>
      <c r="E5" s="287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9"/>
      <c r="R5" s="156"/>
    </row>
    <row r="6" spans="2:18" ht="20.100000000000001" customHeight="1">
      <c r="B6" s="46"/>
      <c r="C6" s="49"/>
      <c r="D6" s="50"/>
      <c r="E6" s="298" t="s">
        <v>300</v>
      </c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300"/>
      <c r="R6" s="48"/>
    </row>
    <row r="7" spans="2:18" ht="6" customHeight="1">
      <c r="B7" s="46"/>
      <c r="C7" s="49"/>
      <c r="D7" s="50"/>
      <c r="E7" s="298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300"/>
      <c r="R7" s="48"/>
    </row>
    <row r="8" spans="2:18" ht="16.5" customHeight="1">
      <c r="B8" s="46"/>
      <c r="C8" s="49"/>
      <c r="D8" s="50"/>
      <c r="E8" s="290" t="s">
        <v>274</v>
      </c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2"/>
      <c r="R8" s="48"/>
    </row>
    <row r="9" spans="2:18" ht="4.5" customHeight="1">
      <c r="B9" s="46"/>
      <c r="C9" s="49"/>
      <c r="D9" s="50"/>
      <c r="E9" s="265"/>
      <c r="F9" s="266"/>
      <c r="G9" s="267"/>
      <c r="H9" s="266"/>
      <c r="I9" s="266"/>
      <c r="J9" s="266"/>
      <c r="K9" s="266"/>
      <c r="L9" s="266"/>
      <c r="M9" s="266"/>
      <c r="N9" s="268"/>
      <c r="O9" s="268"/>
      <c r="P9" s="268"/>
      <c r="Q9" s="269"/>
      <c r="R9" s="48"/>
    </row>
    <row r="10" spans="2:18" ht="23.25" customHeight="1">
      <c r="B10" s="46"/>
      <c r="C10" s="296" t="s">
        <v>228</v>
      </c>
      <c r="D10" s="297"/>
      <c r="E10" s="293" t="s">
        <v>309</v>
      </c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5"/>
      <c r="R10" s="48"/>
    </row>
    <row r="11" spans="2:18">
      <c r="B11" s="46"/>
      <c r="C11" s="296"/>
      <c r="D11" s="297"/>
      <c r="E11" s="270"/>
      <c r="F11" s="266"/>
      <c r="G11" s="266"/>
      <c r="H11" s="266"/>
      <c r="I11" s="266"/>
      <c r="J11" s="266"/>
      <c r="K11" s="268"/>
      <c r="L11" s="268"/>
      <c r="M11" s="268"/>
      <c r="N11" s="268"/>
      <c r="O11" s="268"/>
      <c r="P11" s="268"/>
      <c r="Q11" s="269"/>
      <c r="R11" s="48"/>
    </row>
    <row r="12" spans="2:18" ht="18.75" customHeight="1">
      <c r="B12" s="46"/>
      <c r="C12" s="296"/>
      <c r="D12" s="297"/>
      <c r="E12" s="278" t="s">
        <v>311</v>
      </c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80"/>
      <c r="R12" s="48"/>
    </row>
    <row r="13" spans="2:18" ht="33" customHeight="1">
      <c r="B13" s="46"/>
      <c r="C13" s="49"/>
      <c r="D13" s="50"/>
      <c r="E13" s="281" t="s">
        <v>313</v>
      </c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3"/>
      <c r="R13" s="48"/>
    </row>
    <row r="14" spans="2:18">
      <c r="B14" s="46"/>
      <c r="C14" s="49"/>
      <c r="D14" s="50"/>
      <c r="E14" s="270"/>
      <c r="F14" s="268"/>
      <c r="G14" s="268"/>
      <c r="H14" s="268"/>
      <c r="I14" s="266"/>
      <c r="J14" s="266"/>
      <c r="K14" s="266"/>
      <c r="L14" s="266"/>
      <c r="M14" s="268"/>
      <c r="N14" s="268"/>
      <c r="O14" s="268"/>
      <c r="P14" s="268"/>
      <c r="Q14" s="269"/>
      <c r="R14" s="48"/>
    </row>
    <row r="15" spans="2:18">
      <c r="B15" s="46"/>
      <c r="C15" s="49"/>
      <c r="D15" s="50"/>
      <c r="E15" s="270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9"/>
      <c r="R15" s="48"/>
    </row>
    <row r="16" spans="2:18" ht="18.75">
      <c r="B16" s="46"/>
      <c r="C16" s="49"/>
      <c r="D16" s="50"/>
      <c r="E16" s="284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6"/>
      <c r="R16" s="48"/>
    </row>
    <row r="17" spans="2:18" ht="21" customHeight="1">
      <c r="B17" s="46"/>
      <c r="C17" s="49"/>
      <c r="D17" s="50"/>
      <c r="E17" s="270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9"/>
      <c r="R17" s="48"/>
    </row>
    <row r="18" spans="2:18" ht="20.25" customHeight="1">
      <c r="B18" s="46"/>
      <c r="C18" s="49"/>
      <c r="D18" s="50"/>
      <c r="E18" s="270"/>
      <c r="F18" s="268"/>
      <c r="G18" s="268"/>
      <c r="H18" s="268"/>
      <c r="I18" s="268"/>
      <c r="J18" s="268"/>
      <c r="K18" s="268"/>
      <c r="L18" s="271"/>
      <c r="M18" s="268"/>
      <c r="N18" s="268"/>
      <c r="O18" s="266"/>
      <c r="P18" s="268"/>
      <c r="Q18" s="269"/>
      <c r="R18" s="48"/>
    </row>
    <row r="19" spans="2:18" ht="13.5" customHeight="1">
      <c r="B19" s="46"/>
      <c r="C19" s="49"/>
      <c r="D19" s="50"/>
      <c r="E19" s="265"/>
      <c r="F19" s="266"/>
      <c r="G19" s="266"/>
      <c r="H19" s="266"/>
      <c r="I19" s="266"/>
      <c r="J19" s="266"/>
      <c r="K19" s="266"/>
      <c r="L19" s="271"/>
      <c r="M19" s="268"/>
      <c r="N19" s="268"/>
      <c r="O19" s="266"/>
      <c r="P19" s="266"/>
      <c r="Q19" s="272"/>
      <c r="R19" s="48"/>
    </row>
    <row r="20" spans="2:18">
      <c r="B20" s="46"/>
      <c r="C20" s="49"/>
      <c r="D20" s="50"/>
      <c r="E20" s="265"/>
      <c r="F20" s="266"/>
      <c r="G20" s="266"/>
      <c r="H20" s="266"/>
      <c r="I20" s="266"/>
      <c r="J20" s="266"/>
      <c r="K20" s="266"/>
      <c r="L20" s="268"/>
      <c r="M20" s="266"/>
      <c r="N20" s="266"/>
      <c r="O20" s="266"/>
      <c r="P20" s="266"/>
      <c r="Q20" s="272"/>
      <c r="R20" s="48"/>
    </row>
    <row r="21" spans="2:18" ht="15">
      <c r="B21" s="46"/>
      <c r="C21" s="49"/>
      <c r="D21" s="50"/>
      <c r="E21" s="265"/>
      <c r="F21" s="273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72"/>
      <c r="R21" s="48"/>
    </row>
    <row r="22" spans="2:18" ht="13.5" thickBot="1">
      <c r="B22" s="51"/>
      <c r="C22" s="52"/>
      <c r="D22" s="53"/>
      <c r="E22" s="274"/>
      <c r="F22" s="275"/>
      <c r="G22" s="275"/>
      <c r="H22" s="275"/>
      <c r="I22" s="275"/>
      <c r="J22" s="275"/>
      <c r="K22" s="275"/>
      <c r="L22" s="266"/>
      <c r="M22" s="275"/>
      <c r="N22" s="275"/>
      <c r="O22" s="275"/>
      <c r="P22" s="275"/>
      <c r="Q22" s="276"/>
      <c r="R22" s="54"/>
    </row>
    <row r="23" spans="2:18" ht="21" customHeight="1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</row>
    <row r="24" spans="2:18" ht="24" customHeight="1">
      <c r="D24" s="56"/>
      <c r="E24" s="57"/>
      <c r="F24" s="57"/>
      <c r="G24" s="57"/>
      <c r="H24" s="57"/>
      <c r="I24" s="57"/>
      <c r="J24" s="16"/>
    </row>
    <row r="25" spans="2:18"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</row>
    <row r="26" spans="2:18"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</row>
    <row r="27" spans="2:18"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</row>
    <row r="28" spans="2:18"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</row>
    <row r="29" spans="2:18"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</row>
    <row r="30" spans="2:18"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</row>
  </sheetData>
  <sheetProtection selectLockedCells="1" selectUnlockedCells="1"/>
  <mergeCells count="9">
    <mergeCell ref="D25:P30"/>
    <mergeCell ref="E12:Q12"/>
    <mergeCell ref="E13:Q13"/>
    <mergeCell ref="E16:Q16"/>
    <mergeCell ref="E5:Q5"/>
    <mergeCell ref="E8:Q8"/>
    <mergeCell ref="E10:Q10"/>
    <mergeCell ref="C10:D12"/>
    <mergeCell ref="E6:Q7"/>
  </mergeCells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B3:X70"/>
  <sheetViews>
    <sheetView showGridLines="0" showRowColHeaders="0" view="pageBreakPreview" topLeftCell="A40" zoomScale="75" zoomScaleNormal="75" zoomScaleSheetLayoutView="75" workbookViewId="0">
      <selection activeCell="K7" sqref="K7"/>
    </sheetView>
  </sheetViews>
  <sheetFormatPr defaultRowHeight="24.95" customHeight="1"/>
  <cols>
    <col min="2" max="2" width="4.28515625" customWidth="1"/>
    <col min="3" max="3" width="39.140625" customWidth="1"/>
    <col min="4" max="5" width="8.7109375" customWidth="1"/>
    <col min="6" max="6" width="5.7109375" customWidth="1"/>
    <col min="7" max="8" width="8.7109375" customWidth="1"/>
    <col min="9" max="9" width="5.7109375" customWidth="1"/>
    <col min="10" max="11" width="8.7109375" customWidth="1"/>
    <col min="12" max="12" width="5.7109375" customWidth="1"/>
    <col min="13" max="14" width="8.7109375" customWidth="1"/>
    <col min="15" max="15" width="5.7109375" customWidth="1"/>
    <col min="16" max="17" width="8.7109375" customWidth="1"/>
    <col min="18" max="18" width="5.7109375" customWidth="1"/>
    <col min="19" max="20" width="8.7109375" customWidth="1"/>
    <col min="21" max="21" width="5.7109375" customWidth="1"/>
    <col min="22" max="23" width="8.7109375" customWidth="1"/>
    <col min="24" max="24" width="5.7109375" customWidth="1"/>
  </cols>
  <sheetData>
    <row r="3" spans="2:24" ht="24.95" customHeight="1">
      <c r="B3" s="141" t="s">
        <v>303</v>
      </c>
      <c r="C3" s="58"/>
      <c r="D3" s="58"/>
      <c r="E3" s="58"/>
      <c r="F3" s="58"/>
      <c r="G3" s="58"/>
      <c r="H3" s="58"/>
      <c r="I3" s="58"/>
    </row>
    <row r="4" spans="2:24" ht="15" customHeight="1">
      <c r="B4" s="58"/>
      <c r="C4" s="58"/>
      <c r="D4" s="58"/>
      <c r="E4" s="58"/>
      <c r="F4" s="58"/>
      <c r="G4" s="58"/>
      <c r="H4" s="58"/>
      <c r="I4" s="58"/>
    </row>
    <row r="5" spans="2:24" s="33" customFormat="1" ht="20.100000000000001" customHeight="1">
      <c r="B5" s="140" t="s">
        <v>94</v>
      </c>
      <c r="D5" s="35" t="s">
        <v>95</v>
      </c>
      <c r="E5" s="139">
        <f>'Data Sekolah'!$D$7</f>
        <v>0</v>
      </c>
      <c r="F5" s="139"/>
      <c r="J5" s="35"/>
    </row>
    <row r="6" spans="2:24" s="33" customFormat="1" ht="20.100000000000001" customHeight="1">
      <c r="B6" s="140" t="s">
        <v>96</v>
      </c>
      <c r="D6" s="35" t="s">
        <v>95</v>
      </c>
      <c r="E6" s="37">
        <f>'Data Sekolah'!$D$10</f>
        <v>3</v>
      </c>
      <c r="F6" s="37"/>
      <c r="J6" s="35"/>
    </row>
    <row r="7" spans="2:24" s="33" customFormat="1" ht="20.100000000000001" customHeight="1">
      <c r="B7" s="140" t="s">
        <v>97</v>
      </c>
      <c r="D7" s="35" t="s">
        <v>95</v>
      </c>
      <c r="E7" s="36" t="str">
        <f>'Data Sekolah'!$D$12</f>
        <v>Ganjil</v>
      </c>
      <c r="F7" s="36"/>
      <c r="J7" s="35"/>
    </row>
    <row r="8" spans="2:24" s="33" customFormat="1" ht="20.100000000000001" customHeight="1">
      <c r="B8" s="167" t="s">
        <v>276</v>
      </c>
      <c r="C8" s="163"/>
      <c r="D8" s="148" t="s">
        <v>95</v>
      </c>
      <c r="E8" s="145" t="str">
        <f>CatatanKI1!$F$9</f>
        <v>PPKn</v>
      </c>
      <c r="F8" s="145"/>
      <c r="J8" s="35"/>
    </row>
    <row r="9" spans="2:24" s="33" customFormat="1" ht="20.100000000000001" customHeight="1">
      <c r="B9" s="140" t="s">
        <v>93</v>
      </c>
      <c r="D9" s="35" t="s">
        <v>95</v>
      </c>
      <c r="E9" s="36" t="str">
        <f>'Data Sekolah'!$D$13</f>
        <v>2019/2020</v>
      </c>
      <c r="F9" s="36"/>
      <c r="J9" s="35"/>
    </row>
    <row r="10" spans="2:24" s="33" customFormat="1" ht="15" customHeight="1"/>
    <row r="11" spans="2:24" s="33" customFormat="1" ht="20.100000000000001" customHeight="1">
      <c r="B11" s="403" t="s">
        <v>0</v>
      </c>
      <c r="C11" s="403" t="s">
        <v>204</v>
      </c>
      <c r="D11" s="407" t="s">
        <v>301</v>
      </c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7"/>
      <c r="P11" s="407"/>
      <c r="Q11" s="407"/>
      <c r="R11" s="407"/>
      <c r="S11" s="407"/>
      <c r="T11" s="407"/>
      <c r="U11" s="407"/>
      <c r="V11" s="407"/>
      <c r="W11" s="407"/>
      <c r="X11" s="407"/>
    </row>
    <row r="12" spans="2:24" s="33" customFormat="1" ht="30" customHeight="1">
      <c r="B12" s="403"/>
      <c r="C12" s="403"/>
      <c r="D12" s="417" t="s">
        <v>211</v>
      </c>
      <c r="E12" s="417"/>
      <c r="F12" s="413" t="s">
        <v>306</v>
      </c>
      <c r="G12" s="417" t="s">
        <v>212</v>
      </c>
      <c r="H12" s="417"/>
      <c r="I12" s="413" t="s">
        <v>306</v>
      </c>
      <c r="J12" s="417" t="s">
        <v>213</v>
      </c>
      <c r="K12" s="417"/>
      <c r="L12" s="413" t="s">
        <v>306</v>
      </c>
      <c r="M12" s="415" t="s">
        <v>214</v>
      </c>
      <c r="N12" s="416"/>
      <c r="O12" s="413" t="s">
        <v>306</v>
      </c>
      <c r="P12" s="415" t="s">
        <v>215</v>
      </c>
      <c r="Q12" s="416"/>
      <c r="R12" s="413" t="s">
        <v>306</v>
      </c>
      <c r="S12" s="415" t="s">
        <v>216</v>
      </c>
      <c r="T12" s="416"/>
      <c r="U12" s="413" t="s">
        <v>306</v>
      </c>
      <c r="V12" s="417" t="s">
        <v>217</v>
      </c>
      <c r="W12" s="417"/>
      <c r="X12" s="417" t="s">
        <v>306</v>
      </c>
    </row>
    <row r="13" spans="2:24" s="33" customFormat="1" ht="20.100000000000001" customHeight="1">
      <c r="B13" s="403"/>
      <c r="C13" s="403"/>
      <c r="D13" s="39" t="s">
        <v>206</v>
      </c>
      <c r="E13" s="39" t="s">
        <v>207</v>
      </c>
      <c r="F13" s="414"/>
      <c r="G13" s="39" t="s">
        <v>206</v>
      </c>
      <c r="H13" s="39" t="s">
        <v>207</v>
      </c>
      <c r="I13" s="414"/>
      <c r="J13" s="39" t="s">
        <v>206</v>
      </c>
      <c r="K13" s="39" t="s">
        <v>207</v>
      </c>
      <c r="L13" s="414"/>
      <c r="M13" s="39" t="s">
        <v>206</v>
      </c>
      <c r="N13" s="39" t="s">
        <v>207</v>
      </c>
      <c r="O13" s="414"/>
      <c r="P13" s="39" t="s">
        <v>207</v>
      </c>
      <c r="Q13" s="42" t="s">
        <v>206</v>
      </c>
      <c r="R13" s="414"/>
      <c r="S13" s="42" t="s">
        <v>207</v>
      </c>
      <c r="T13" s="42" t="s">
        <v>206</v>
      </c>
      <c r="U13" s="414"/>
      <c r="V13" s="42" t="s">
        <v>207</v>
      </c>
      <c r="W13" s="42" t="s">
        <v>206</v>
      </c>
      <c r="X13" s="417"/>
    </row>
    <row r="14" spans="2:24" s="33" customFormat="1" ht="24.95" customHeight="1">
      <c r="B14" s="40">
        <v>1</v>
      </c>
      <c r="C14" s="41">
        <f>VLOOKUP(B14,BIODATA!$A$13:$C$57,2,FALSE)</f>
        <v>0</v>
      </c>
      <c r="D14" s="40">
        <f>CatatanKI2!T14</f>
        <v>0</v>
      </c>
      <c r="E14" s="40">
        <f>CatatanKI2!U14</f>
        <v>0</v>
      </c>
      <c r="F14" s="40">
        <f>D14-E14</f>
        <v>0</v>
      </c>
      <c r="G14" s="40">
        <f>CatatanKI2!V14</f>
        <v>0</v>
      </c>
      <c r="H14" s="40">
        <f>CatatanKI2!W14</f>
        <v>0</v>
      </c>
      <c r="I14" s="40">
        <f t="shared" ref="I14:I57" si="0">G14-H14</f>
        <v>0</v>
      </c>
      <c r="J14" s="40">
        <f>CatatanKI2!X14</f>
        <v>0</v>
      </c>
      <c r="K14" s="40">
        <f>CatatanKI2!Y14</f>
        <v>0</v>
      </c>
      <c r="L14" s="40">
        <f t="shared" ref="L14:L58" si="1">J14-K14</f>
        <v>0</v>
      </c>
      <c r="M14" s="40">
        <f>CatatanKI2!Z14</f>
        <v>0</v>
      </c>
      <c r="N14" s="40">
        <f>CatatanKI2!AA14</f>
        <v>0</v>
      </c>
      <c r="O14" s="40">
        <f t="shared" ref="O14:O58" si="2">M14-N14</f>
        <v>0</v>
      </c>
      <c r="P14" s="40">
        <f>CatatanKI2!AB14</f>
        <v>0</v>
      </c>
      <c r="Q14" s="40">
        <f>CatatanKI2!AC14</f>
        <v>0</v>
      </c>
      <c r="R14" s="40">
        <f t="shared" ref="R14:R58" si="3">P14-Q14</f>
        <v>0</v>
      </c>
      <c r="S14" s="40">
        <f>CatatanKI2!AD14</f>
        <v>0</v>
      </c>
      <c r="T14" s="40">
        <f>CatatanKI2!AE14</f>
        <v>0</v>
      </c>
      <c r="U14" s="40">
        <f t="shared" ref="U14:U58" si="4">S14-T14</f>
        <v>0</v>
      </c>
      <c r="V14" s="40">
        <f>CatatanKI2!AF14</f>
        <v>0</v>
      </c>
      <c r="W14" s="40">
        <f>CatatanKI2!AG14</f>
        <v>0</v>
      </c>
      <c r="X14" s="40">
        <f t="shared" ref="X14:X58" si="5">V14-W14</f>
        <v>0</v>
      </c>
    </row>
    <row r="15" spans="2:24" s="33" customFormat="1" ht="24.95" customHeight="1">
      <c r="B15" s="40">
        <v>2</v>
      </c>
      <c r="C15" s="41">
        <f>VLOOKUP(B15,BIODATA!$A$13:$C$57,2,FALSE)</f>
        <v>0</v>
      </c>
      <c r="D15" s="40">
        <f>CatatanKI2!T15</f>
        <v>0</v>
      </c>
      <c r="E15" s="40">
        <f>CatatanKI2!U15</f>
        <v>0</v>
      </c>
      <c r="F15" s="40">
        <f t="shared" ref="F15:F57" si="6">D15-E15</f>
        <v>0</v>
      </c>
      <c r="G15" s="40">
        <f>CatatanKI2!V15</f>
        <v>0</v>
      </c>
      <c r="H15" s="40">
        <f>CatatanKI2!W15</f>
        <v>0</v>
      </c>
      <c r="I15" s="40">
        <f t="shared" si="0"/>
        <v>0</v>
      </c>
      <c r="J15" s="40">
        <f>CatatanKI2!X15</f>
        <v>0</v>
      </c>
      <c r="K15" s="40">
        <f>CatatanKI2!Y15</f>
        <v>0</v>
      </c>
      <c r="L15" s="40">
        <f t="shared" si="1"/>
        <v>0</v>
      </c>
      <c r="M15" s="40">
        <f>CatatanKI2!Z15</f>
        <v>0</v>
      </c>
      <c r="N15" s="40">
        <f>CatatanKI2!AA15</f>
        <v>0</v>
      </c>
      <c r="O15" s="40">
        <f t="shared" si="2"/>
        <v>0</v>
      </c>
      <c r="P15" s="40">
        <f>CatatanKI2!AB15</f>
        <v>0</v>
      </c>
      <c r="Q15" s="40">
        <f>CatatanKI2!AC15</f>
        <v>0</v>
      </c>
      <c r="R15" s="40">
        <f t="shared" si="3"/>
        <v>0</v>
      </c>
      <c r="S15" s="40">
        <f>CatatanKI2!AD15</f>
        <v>0</v>
      </c>
      <c r="T15" s="40">
        <f>CatatanKI2!AE15</f>
        <v>0</v>
      </c>
      <c r="U15" s="40">
        <f t="shared" si="4"/>
        <v>0</v>
      </c>
      <c r="V15" s="40">
        <f>CatatanKI2!AF15</f>
        <v>0</v>
      </c>
      <c r="W15" s="40">
        <f>CatatanKI2!AG15</f>
        <v>0</v>
      </c>
      <c r="X15" s="40">
        <f t="shared" si="5"/>
        <v>0</v>
      </c>
    </row>
    <row r="16" spans="2:24" s="33" customFormat="1" ht="24.95" customHeight="1">
      <c r="B16" s="40">
        <v>3</v>
      </c>
      <c r="C16" s="41">
        <f>VLOOKUP(B16,BIODATA!$A$13:$C$57,2,FALSE)</f>
        <v>0</v>
      </c>
      <c r="D16" s="40">
        <f>CatatanKI2!T16</f>
        <v>0</v>
      </c>
      <c r="E16" s="40">
        <f>CatatanKI2!U16</f>
        <v>0</v>
      </c>
      <c r="F16" s="40">
        <f t="shared" si="6"/>
        <v>0</v>
      </c>
      <c r="G16" s="40">
        <f>CatatanKI2!V16</f>
        <v>0</v>
      </c>
      <c r="H16" s="40">
        <f>CatatanKI2!W16</f>
        <v>0</v>
      </c>
      <c r="I16" s="40">
        <f t="shared" si="0"/>
        <v>0</v>
      </c>
      <c r="J16" s="40">
        <f>CatatanKI2!X16</f>
        <v>0</v>
      </c>
      <c r="K16" s="40">
        <f>CatatanKI2!Y16</f>
        <v>0</v>
      </c>
      <c r="L16" s="40">
        <f t="shared" si="1"/>
        <v>0</v>
      </c>
      <c r="M16" s="40">
        <f>CatatanKI2!Z16</f>
        <v>0</v>
      </c>
      <c r="N16" s="40">
        <f>CatatanKI2!AA16</f>
        <v>0</v>
      </c>
      <c r="O16" s="40">
        <f t="shared" si="2"/>
        <v>0</v>
      </c>
      <c r="P16" s="40">
        <f>CatatanKI2!AB16</f>
        <v>0</v>
      </c>
      <c r="Q16" s="40">
        <f>CatatanKI2!AC16</f>
        <v>0</v>
      </c>
      <c r="R16" s="40">
        <f t="shared" si="3"/>
        <v>0</v>
      </c>
      <c r="S16" s="40">
        <f>CatatanKI2!AD16</f>
        <v>0</v>
      </c>
      <c r="T16" s="40">
        <f>CatatanKI2!AE16</f>
        <v>0</v>
      </c>
      <c r="U16" s="40">
        <f t="shared" si="4"/>
        <v>0</v>
      </c>
      <c r="V16" s="40">
        <f>CatatanKI2!AF16</f>
        <v>0</v>
      </c>
      <c r="W16" s="40">
        <f>CatatanKI2!AG16</f>
        <v>0</v>
      </c>
      <c r="X16" s="40">
        <f t="shared" si="5"/>
        <v>0</v>
      </c>
    </row>
    <row r="17" spans="2:24" s="33" customFormat="1" ht="24.95" customHeight="1">
      <c r="B17" s="40">
        <v>4</v>
      </c>
      <c r="C17" s="41">
        <f>VLOOKUP(B17,BIODATA!$A$13:$C$57,2,FALSE)</f>
        <v>0</v>
      </c>
      <c r="D17" s="40">
        <f>CatatanKI2!T17</f>
        <v>0</v>
      </c>
      <c r="E17" s="40">
        <f>CatatanKI2!U17</f>
        <v>0</v>
      </c>
      <c r="F17" s="40">
        <f>D17-E17</f>
        <v>0</v>
      </c>
      <c r="G17" s="40">
        <f>CatatanKI2!V17</f>
        <v>0</v>
      </c>
      <c r="H17" s="40">
        <f>CatatanKI2!W17</f>
        <v>0</v>
      </c>
      <c r="I17" s="40">
        <f t="shared" si="0"/>
        <v>0</v>
      </c>
      <c r="J17" s="40">
        <f>CatatanKI2!X17</f>
        <v>0</v>
      </c>
      <c r="K17" s="40">
        <f>CatatanKI2!Y17</f>
        <v>0</v>
      </c>
      <c r="L17" s="40">
        <f t="shared" si="1"/>
        <v>0</v>
      </c>
      <c r="M17" s="40">
        <f>CatatanKI2!Z17</f>
        <v>0</v>
      </c>
      <c r="N17" s="40">
        <f>CatatanKI2!AA17</f>
        <v>0</v>
      </c>
      <c r="O17" s="40">
        <f t="shared" si="2"/>
        <v>0</v>
      </c>
      <c r="P17" s="40">
        <f>CatatanKI2!AB17</f>
        <v>0</v>
      </c>
      <c r="Q17" s="40">
        <f>CatatanKI2!AC17</f>
        <v>0</v>
      </c>
      <c r="R17" s="40">
        <f t="shared" si="3"/>
        <v>0</v>
      </c>
      <c r="S17" s="40">
        <f>CatatanKI2!AD17</f>
        <v>0</v>
      </c>
      <c r="T17" s="40">
        <f>CatatanKI2!AE17</f>
        <v>0</v>
      </c>
      <c r="U17" s="40">
        <f t="shared" si="4"/>
        <v>0</v>
      </c>
      <c r="V17" s="40">
        <f>CatatanKI2!AF17</f>
        <v>0</v>
      </c>
      <c r="W17" s="40">
        <f>CatatanKI2!AG17</f>
        <v>0</v>
      </c>
      <c r="X17" s="40">
        <f t="shared" si="5"/>
        <v>0</v>
      </c>
    </row>
    <row r="18" spans="2:24" s="33" customFormat="1" ht="24.95" customHeight="1">
      <c r="B18" s="40">
        <v>5</v>
      </c>
      <c r="C18" s="41">
        <f>VLOOKUP(B18,BIODATA!$A$13:$C$57,2,FALSE)</f>
        <v>0</v>
      </c>
      <c r="D18" s="40">
        <f>CatatanKI2!T18</f>
        <v>0</v>
      </c>
      <c r="E18" s="40">
        <f>CatatanKI2!U18</f>
        <v>0</v>
      </c>
      <c r="F18" s="40">
        <f t="shared" si="6"/>
        <v>0</v>
      </c>
      <c r="G18" s="40">
        <f>CatatanKI2!V18</f>
        <v>0</v>
      </c>
      <c r="H18" s="40">
        <f>CatatanKI2!W18</f>
        <v>0</v>
      </c>
      <c r="I18" s="40">
        <f t="shared" si="0"/>
        <v>0</v>
      </c>
      <c r="J18" s="40">
        <f>CatatanKI2!X18</f>
        <v>0</v>
      </c>
      <c r="K18" s="40">
        <f>CatatanKI2!Y18</f>
        <v>0</v>
      </c>
      <c r="L18" s="40">
        <f t="shared" si="1"/>
        <v>0</v>
      </c>
      <c r="M18" s="40">
        <f>CatatanKI2!Z18</f>
        <v>0</v>
      </c>
      <c r="N18" s="40">
        <f>CatatanKI2!AA18</f>
        <v>0</v>
      </c>
      <c r="O18" s="40">
        <f t="shared" si="2"/>
        <v>0</v>
      </c>
      <c r="P18" s="40">
        <f>CatatanKI2!AB18</f>
        <v>0</v>
      </c>
      <c r="Q18" s="40">
        <f>CatatanKI2!AC18</f>
        <v>0</v>
      </c>
      <c r="R18" s="40">
        <f t="shared" si="3"/>
        <v>0</v>
      </c>
      <c r="S18" s="40">
        <f>CatatanKI2!AD18</f>
        <v>0</v>
      </c>
      <c r="T18" s="40">
        <f>CatatanKI2!AE18</f>
        <v>0</v>
      </c>
      <c r="U18" s="40">
        <f t="shared" si="4"/>
        <v>0</v>
      </c>
      <c r="V18" s="40">
        <f>CatatanKI2!AF18</f>
        <v>0</v>
      </c>
      <c r="W18" s="40">
        <f>CatatanKI2!AG18</f>
        <v>0</v>
      </c>
      <c r="X18" s="40">
        <f t="shared" si="5"/>
        <v>0</v>
      </c>
    </row>
    <row r="19" spans="2:24" s="33" customFormat="1" ht="24.95" customHeight="1">
      <c r="B19" s="40">
        <v>6</v>
      </c>
      <c r="C19" s="41">
        <f>VLOOKUP(B19,BIODATA!$A$13:$C$57,2,FALSE)</f>
        <v>0</v>
      </c>
      <c r="D19" s="40">
        <f>CatatanKI2!T19</f>
        <v>0</v>
      </c>
      <c r="E19" s="40">
        <f>CatatanKI2!U19</f>
        <v>0</v>
      </c>
      <c r="F19" s="40">
        <f>D19-E19</f>
        <v>0</v>
      </c>
      <c r="G19" s="40">
        <f>CatatanKI2!V19</f>
        <v>0</v>
      </c>
      <c r="H19" s="40">
        <f>CatatanKI2!W19</f>
        <v>0</v>
      </c>
      <c r="I19" s="40">
        <f t="shared" si="0"/>
        <v>0</v>
      </c>
      <c r="J19" s="40">
        <f>CatatanKI2!X19</f>
        <v>0</v>
      </c>
      <c r="K19" s="40">
        <f>CatatanKI2!Y19</f>
        <v>0</v>
      </c>
      <c r="L19" s="40">
        <f t="shared" si="1"/>
        <v>0</v>
      </c>
      <c r="M19" s="40">
        <f>CatatanKI2!Z19</f>
        <v>0</v>
      </c>
      <c r="N19" s="40">
        <f>CatatanKI2!AA19</f>
        <v>0</v>
      </c>
      <c r="O19" s="40">
        <f t="shared" si="2"/>
        <v>0</v>
      </c>
      <c r="P19" s="40">
        <f>CatatanKI2!AB19</f>
        <v>0</v>
      </c>
      <c r="Q19" s="40">
        <f>CatatanKI2!AC19</f>
        <v>0</v>
      </c>
      <c r="R19" s="40">
        <f t="shared" si="3"/>
        <v>0</v>
      </c>
      <c r="S19" s="40">
        <f>CatatanKI2!AD19</f>
        <v>0</v>
      </c>
      <c r="T19" s="40">
        <f>CatatanKI2!AE19</f>
        <v>0</v>
      </c>
      <c r="U19" s="40">
        <f t="shared" si="4"/>
        <v>0</v>
      </c>
      <c r="V19" s="40">
        <f>CatatanKI2!AF19</f>
        <v>0</v>
      </c>
      <c r="W19" s="40">
        <f>CatatanKI2!AG19</f>
        <v>0</v>
      </c>
      <c r="X19" s="40">
        <f t="shared" si="5"/>
        <v>0</v>
      </c>
    </row>
    <row r="20" spans="2:24" s="33" customFormat="1" ht="24.95" customHeight="1">
      <c r="B20" s="40">
        <v>7</v>
      </c>
      <c r="C20" s="41">
        <f>VLOOKUP(B20,BIODATA!$A$13:$C$57,2,FALSE)</f>
        <v>0</v>
      </c>
      <c r="D20" s="40">
        <f>CatatanKI2!T20</f>
        <v>0</v>
      </c>
      <c r="E20" s="40">
        <f>CatatanKI2!U20</f>
        <v>0</v>
      </c>
      <c r="F20" s="40">
        <f t="shared" si="6"/>
        <v>0</v>
      </c>
      <c r="G20" s="40">
        <f>CatatanKI2!V20</f>
        <v>0</v>
      </c>
      <c r="H20" s="40">
        <f>CatatanKI2!W20</f>
        <v>0</v>
      </c>
      <c r="I20" s="40">
        <f t="shared" si="0"/>
        <v>0</v>
      </c>
      <c r="J20" s="40">
        <f>CatatanKI2!X20</f>
        <v>0</v>
      </c>
      <c r="K20" s="40">
        <f>CatatanKI2!Y20</f>
        <v>0</v>
      </c>
      <c r="L20" s="40">
        <f t="shared" si="1"/>
        <v>0</v>
      </c>
      <c r="M20" s="40">
        <f>CatatanKI2!Z20</f>
        <v>0</v>
      </c>
      <c r="N20" s="40">
        <f>CatatanKI2!AA20</f>
        <v>0</v>
      </c>
      <c r="O20" s="40">
        <f t="shared" si="2"/>
        <v>0</v>
      </c>
      <c r="P20" s="40">
        <f>CatatanKI2!AB20</f>
        <v>0</v>
      </c>
      <c r="Q20" s="40">
        <f>CatatanKI2!AC20</f>
        <v>0</v>
      </c>
      <c r="R20" s="40">
        <f t="shared" si="3"/>
        <v>0</v>
      </c>
      <c r="S20" s="40">
        <f>CatatanKI2!AD20</f>
        <v>0</v>
      </c>
      <c r="T20" s="40">
        <f>CatatanKI2!AE20</f>
        <v>0</v>
      </c>
      <c r="U20" s="40">
        <f t="shared" si="4"/>
        <v>0</v>
      </c>
      <c r="V20" s="40">
        <f>CatatanKI2!AF20</f>
        <v>0</v>
      </c>
      <c r="W20" s="40">
        <f>CatatanKI2!AG20</f>
        <v>0</v>
      </c>
      <c r="X20" s="40">
        <f t="shared" si="5"/>
        <v>0</v>
      </c>
    </row>
    <row r="21" spans="2:24" s="33" customFormat="1" ht="24.95" customHeight="1">
      <c r="B21" s="40">
        <v>8</v>
      </c>
      <c r="C21" s="41">
        <f>VLOOKUP(B21,BIODATA!$A$13:$C$57,2,FALSE)</f>
        <v>0</v>
      </c>
      <c r="D21" s="40">
        <f>CatatanKI2!T21</f>
        <v>0</v>
      </c>
      <c r="E21" s="40">
        <f>CatatanKI2!U21</f>
        <v>0</v>
      </c>
      <c r="F21" s="40">
        <f t="shared" si="6"/>
        <v>0</v>
      </c>
      <c r="G21" s="40">
        <f>CatatanKI2!V21</f>
        <v>0</v>
      </c>
      <c r="H21" s="40">
        <f>CatatanKI2!W21</f>
        <v>0</v>
      </c>
      <c r="I21" s="40">
        <f t="shared" si="0"/>
        <v>0</v>
      </c>
      <c r="J21" s="40">
        <f>CatatanKI2!X21</f>
        <v>0</v>
      </c>
      <c r="K21" s="40">
        <f>CatatanKI2!Y21</f>
        <v>0</v>
      </c>
      <c r="L21" s="40">
        <f t="shared" si="1"/>
        <v>0</v>
      </c>
      <c r="M21" s="40">
        <f>CatatanKI2!Z21</f>
        <v>0</v>
      </c>
      <c r="N21" s="40">
        <f>CatatanKI2!AA21</f>
        <v>0</v>
      </c>
      <c r="O21" s="40">
        <f t="shared" si="2"/>
        <v>0</v>
      </c>
      <c r="P21" s="40">
        <f>CatatanKI2!AB21</f>
        <v>0</v>
      </c>
      <c r="Q21" s="40">
        <f>CatatanKI2!AC21</f>
        <v>0</v>
      </c>
      <c r="R21" s="40">
        <f t="shared" si="3"/>
        <v>0</v>
      </c>
      <c r="S21" s="40">
        <f>CatatanKI2!AD21</f>
        <v>0</v>
      </c>
      <c r="T21" s="40">
        <f>CatatanKI2!AE21</f>
        <v>0</v>
      </c>
      <c r="U21" s="40">
        <f t="shared" si="4"/>
        <v>0</v>
      </c>
      <c r="V21" s="40">
        <f>CatatanKI2!AF21</f>
        <v>0</v>
      </c>
      <c r="W21" s="40">
        <f>CatatanKI2!AG21</f>
        <v>0</v>
      </c>
      <c r="X21" s="40">
        <f t="shared" si="5"/>
        <v>0</v>
      </c>
    </row>
    <row r="22" spans="2:24" s="33" customFormat="1" ht="24.95" customHeight="1">
      <c r="B22" s="40">
        <v>9</v>
      </c>
      <c r="C22" s="41">
        <f>VLOOKUP(B22,BIODATA!$A$13:$C$57,2,FALSE)</f>
        <v>0</v>
      </c>
      <c r="D22" s="40">
        <f>CatatanKI2!T22</f>
        <v>0</v>
      </c>
      <c r="E22" s="40">
        <f>CatatanKI2!U22</f>
        <v>0</v>
      </c>
      <c r="F22" s="40">
        <f t="shared" si="6"/>
        <v>0</v>
      </c>
      <c r="G22" s="40">
        <f>CatatanKI2!V22</f>
        <v>0</v>
      </c>
      <c r="H22" s="40">
        <f>CatatanKI2!W22</f>
        <v>0</v>
      </c>
      <c r="I22" s="40">
        <f t="shared" si="0"/>
        <v>0</v>
      </c>
      <c r="J22" s="40">
        <f>CatatanKI2!X22</f>
        <v>0</v>
      </c>
      <c r="K22" s="40">
        <f>CatatanKI2!Y22</f>
        <v>0</v>
      </c>
      <c r="L22" s="40">
        <f t="shared" si="1"/>
        <v>0</v>
      </c>
      <c r="M22" s="40">
        <f>CatatanKI2!Z22</f>
        <v>0</v>
      </c>
      <c r="N22" s="40">
        <f>CatatanKI2!AA22</f>
        <v>0</v>
      </c>
      <c r="O22" s="40">
        <f t="shared" si="2"/>
        <v>0</v>
      </c>
      <c r="P22" s="40">
        <f>CatatanKI2!AB22</f>
        <v>0</v>
      </c>
      <c r="Q22" s="40">
        <f>CatatanKI2!AC22</f>
        <v>0</v>
      </c>
      <c r="R22" s="40">
        <f t="shared" si="3"/>
        <v>0</v>
      </c>
      <c r="S22" s="40">
        <f>CatatanKI2!AD22</f>
        <v>0</v>
      </c>
      <c r="T22" s="40">
        <f>CatatanKI2!AE22</f>
        <v>0</v>
      </c>
      <c r="U22" s="40">
        <f t="shared" si="4"/>
        <v>0</v>
      </c>
      <c r="V22" s="40">
        <f>CatatanKI2!AF22</f>
        <v>0</v>
      </c>
      <c r="W22" s="40">
        <f>CatatanKI2!AG22</f>
        <v>0</v>
      </c>
      <c r="X22" s="40">
        <f t="shared" si="5"/>
        <v>0</v>
      </c>
    </row>
    <row r="23" spans="2:24" s="33" customFormat="1" ht="24.95" customHeight="1">
      <c r="B23" s="40">
        <v>10</v>
      </c>
      <c r="C23" s="41">
        <f>VLOOKUP(B23,BIODATA!$A$13:$C$57,2,FALSE)</f>
        <v>0</v>
      </c>
      <c r="D23" s="40">
        <f>CatatanKI2!T23</f>
        <v>0</v>
      </c>
      <c r="E23" s="40">
        <f>CatatanKI2!U23</f>
        <v>0</v>
      </c>
      <c r="F23" s="40">
        <f t="shared" si="6"/>
        <v>0</v>
      </c>
      <c r="G23" s="40">
        <f>CatatanKI2!V23</f>
        <v>0</v>
      </c>
      <c r="H23" s="40">
        <f>CatatanKI2!W23</f>
        <v>0</v>
      </c>
      <c r="I23" s="40">
        <f t="shared" si="0"/>
        <v>0</v>
      </c>
      <c r="J23" s="40">
        <f>CatatanKI2!X23</f>
        <v>0</v>
      </c>
      <c r="K23" s="40">
        <f>CatatanKI2!Y23</f>
        <v>0</v>
      </c>
      <c r="L23" s="40">
        <f t="shared" si="1"/>
        <v>0</v>
      </c>
      <c r="M23" s="40">
        <f>CatatanKI2!Z23</f>
        <v>0</v>
      </c>
      <c r="N23" s="40">
        <f>CatatanKI2!AA23</f>
        <v>0</v>
      </c>
      <c r="O23" s="40">
        <f t="shared" si="2"/>
        <v>0</v>
      </c>
      <c r="P23" s="40">
        <f>CatatanKI2!AB23</f>
        <v>0</v>
      </c>
      <c r="Q23" s="40">
        <f>CatatanKI2!AC23</f>
        <v>0</v>
      </c>
      <c r="R23" s="40">
        <f t="shared" si="3"/>
        <v>0</v>
      </c>
      <c r="S23" s="40">
        <f>CatatanKI2!AD23</f>
        <v>0</v>
      </c>
      <c r="T23" s="40">
        <f>CatatanKI2!AE23</f>
        <v>0</v>
      </c>
      <c r="U23" s="40">
        <f t="shared" si="4"/>
        <v>0</v>
      </c>
      <c r="V23" s="40">
        <f>CatatanKI2!AF23</f>
        <v>0</v>
      </c>
      <c r="W23" s="40">
        <f>CatatanKI2!AG23</f>
        <v>0</v>
      </c>
      <c r="X23" s="40">
        <f t="shared" si="5"/>
        <v>0</v>
      </c>
    </row>
    <row r="24" spans="2:24" s="33" customFormat="1" ht="24.95" customHeight="1">
      <c r="B24" s="40">
        <v>11</v>
      </c>
      <c r="C24" s="41">
        <f>VLOOKUP(B24,BIODATA!$A$13:$C$57,2,FALSE)</f>
        <v>0</v>
      </c>
      <c r="D24" s="40">
        <f>CatatanKI2!T24</f>
        <v>0</v>
      </c>
      <c r="E24" s="40">
        <f>CatatanKI2!U24</f>
        <v>0</v>
      </c>
      <c r="F24" s="40">
        <f t="shared" si="6"/>
        <v>0</v>
      </c>
      <c r="G24" s="40">
        <f>CatatanKI2!V24</f>
        <v>0</v>
      </c>
      <c r="H24" s="40">
        <f>CatatanKI2!W24</f>
        <v>0</v>
      </c>
      <c r="I24" s="40">
        <f t="shared" si="0"/>
        <v>0</v>
      </c>
      <c r="J24" s="40">
        <f>CatatanKI2!X24</f>
        <v>0</v>
      </c>
      <c r="K24" s="40">
        <f>CatatanKI2!Y24</f>
        <v>0</v>
      </c>
      <c r="L24" s="40">
        <f t="shared" si="1"/>
        <v>0</v>
      </c>
      <c r="M24" s="40">
        <f>CatatanKI2!Z24</f>
        <v>0</v>
      </c>
      <c r="N24" s="40">
        <f>CatatanKI2!AA24</f>
        <v>0</v>
      </c>
      <c r="O24" s="40">
        <f t="shared" si="2"/>
        <v>0</v>
      </c>
      <c r="P24" s="40">
        <f>CatatanKI2!AB24</f>
        <v>0</v>
      </c>
      <c r="Q24" s="40">
        <f>CatatanKI2!AC24</f>
        <v>0</v>
      </c>
      <c r="R24" s="40">
        <f t="shared" si="3"/>
        <v>0</v>
      </c>
      <c r="S24" s="40">
        <f>CatatanKI2!AD24</f>
        <v>0</v>
      </c>
      <c r="T24" s="40">
        <f>CatatanKI2!AE24</f>
        <v>0</v>
      </c>
      <c r="U24" s="40">
        <f t="shared" si="4"/>
        <v>0</v>
      </c>
      <c r="V24" s="40">
        <f>CatatanKI2!AF24</f>
        <v>0</v>
      </c>
      <c r="W24" s="40">
        <f>CatatanKI2!AG24</f>
        <v>0</v>
      </c>
      <c r="X24" s="40">
        <f t="shared" si="5"/>
        <v>0</v>
      </c>
    </row>
    <row r="25" spans="2:24" s="33" customFormat="1" ht="24.95" customHeight="1">
      <c r="B25" s="40">
        <v>12</v>
      </c>
      <c r="C25" s="41">
        <f>VLOOKUP(B25,BIODATA!$A$13:$C$57,2,FALSE)</f>
        <v>0</v>
      </c>
      <c r="D25" s="40">
        <f>CatatanKI2!T25</f>
        <v>0</v>
      </c>
      <c r="E25" s="40">
        <f>CatatanKI2!U25</f>
        <v>0</v>
      </c>
      <c r="F25" s="40">
        <f t="shared" si="6"/>
        <v>0</v>
      </c>
      <c r="G25" s="40">
        <f>CatatanKI2!V25</f>
        <v>0</v>
      </c>
      <c r="H25" s="40">
        <f>CatatanKI2!W25</f>
        <v>0</v>
      </c>
      <c r="I25" s="40">
        <f t="shared" si="0"/>
        <v>0</v>
      </c>
      <c r="J25" s="40">
        <f>CatatanKI2!X25</f>
        <v>0</v>
      </c>
      <c r="K25" s="40">
        <f>CatatanKI2!Y25</f>
        <v>0</v>
      </c>
      <c r="L25" s="40">
        <f t="shared" si="1"/>
        <v>0</v>
      </c>
      <c r="M25" s="40">
        <f>CatatanKI2!Z25</f>
        <v>0</v>
      </c>
      <c r="N25" s="40">
        <f>CatatanKI2!AA25</f>
        <v>0</v>
      </c>
      <c r="O25" s="40">
        <f t="shared" si="2"/>
        <v>0</v>
      </c>
      <c r="P25" s="40">
        <f>CatatanKI2!AB25</f>
        <v>0</v>
      </c>
      <c r="Q25" s="40">
        <f>CatatanKI2!AC25</f>
        <v>0</v>
      </c>
      <c r="R25" s="40">
        <f t="shared" si="3"/>
        <v>0</v>
      </c>
      <c r="S25" s="40">
        <f>CatatanKI2!AD25</f>
        <v>0</v>
      </c>
      <c r="T25" s="40">
        <f>CatatanKI2!AE25</f>
        <v>0</v>
      </c>
      <c r="U25" s="40">
        <f t="shared" si="4"/>
        <v>0</v>
      </c>
      <c r="V25" s="40">
        <f>CatatanKI2!AF25</f>
        <v>0</v>
      </c>
      <c r="W25" s="40">
        <f>CatatanKI2!AG25</f>
        <v>0</v>
      </c>
      <c r="X25" s="40">
        <f t="shared" si="5"/>
        <v>0</v>
      </c>
    </row>
    <row r="26" spans="2:24" s="33" customFormat="1" ht="24.95" customHeight="1">
      <c r="B26" s="40">
        <v>13</v>
      </c>
      <c r="C26" s="41">
        <f>VLOOKUP(B26,BIODATA!$A$13:$C$57,2,FALSE)</f>
        <v>0</v>
      </c>
      <c r="D26" s="40">
        <f>CatatanKI2!T26</f>
        <v>0</v>
      </c>
      <c r="E26" s="40">
        <f>CatatanKI2!U26</f>
        <v>0</v>
      </c>
      <c r="F26" s="40">
        <f t="shared" si="6"/>
        <v>0</v>
      </c>
      <c r="G26" s="40">
        <f>CatatanKI2!V26</f>
        <v>0</v>
      </c>
      <c r="H26" s="40">
        <f>CatatanKI2!W26</f>
        <v>0</v>
      </c>
      <c r="I26" s="40">
        <f t="shared" si="0"/>
        <v>0</v>
      </c>
      <c r="J26" s="40">
        <f>CatatanKI2!X26</f>
        <v>0</v>
      </c>
      <c r="K26" s="40">
        <f>CatatanKI2!Y26</f>
        <v>0</v>
      </c>
      <c r="L26" s="40">
        <f t="shared" si="1"/>
        <v>0</v>
      </c>
      <c r="M26" s="40">
        <f>CatatanKI2!Z26</f>
        <v>0</v>
      </c>
      <c r="N26" s="40">
        <f>CatatanKI2!AA26</f>
        <v>0</v>
      </c>
      <c r="O26" s="40">
        <f t="shared" si="2"/>
        <v>0</v>
      </c>
      <c r="P26" s="40">
        <f>CatatanKI2!AB26</f>
        <v>0</v>
      </c>
      <c r="Q26" s="40">
        <f>CatatanKI2!AC26</f>
        <v>0</v>
      </c>
      <c r="R26" s="40">
        <f t="shared" si="3"/>
        <v>0</v>
      </c>
      <c r="S26" s="40">
        <f>CatatanKI2!AD26</f>
        <v>0</v>
      </c>
      <c r="T26" s="40">
        <f>CatatanKI2!AE26</f>
        <v>0</v>
      </c>
      <c r="U26" s="40">
        <f t="shared" si="4"/>
        <v>0</v>
      </c>
      <c r="V26" s="40">
        <f>CatatanKI2!AF26</f>
        <v>0</v>
      </c>
      <c r="W26" s="40">
        <f>CatatanKI2!AG26</f>
        <v>0</v>
      </c>
      <c r="X26" s="40">
        <f t="shared" si="5"/>
        <v>0</v>
      </c>
    </row>
    <row r="27" spans="2:24" s="33" customFormat="1" ht="24.95" customHeight="1">
      <c r="B27" s="40">
        <v>14</v>
      </c>
      <c r="C27" s="41">
        <f>VLOOKUP(B27,BIODATA!$A$13:$C$57,2,FALSE)</f>
        <v>0</v>
      </c>
      <c r="D27" s="40">
        <f>CatatanKI2!T27</f>
        <v>0</v>
      </c>
      <c r="E27" s="40">
        <f>CatatanKI2!U27</f>
        <v>0</v>
      </c>
      <c r="F27" s="40">
        <f t="shared" si="6"/>
        <v>0</v>
      </c>
      <c r="G27" s="40">
        <f>CatatanKI2!V27</f>
        <v>0</v>
      </c>
      <c r="H27" s="40">
        <f>CatatanKI2!W27</f>
        <v>0</v>
      </c>
      <c r="I27" s="40">
        <f t="shared" si="0"/>
        <v>0</v>
      </c>
      <c r="J27" s="40">
        <f>CatatanKI2!X27</f>
        <v>0</v>
      </c>
      <c r="K27" s="40">
        <f>CatatanKI2!Y27</f>
        <v>0</v>
      </c>
      <c r="L27" s="40">
        <f t="shared" si="1"/>
        <v>0</v>
      </c>
      <c r="M27" s="40">
        <f>CatatanKI2!Z27</f>
        <v>0</v>
      </c>
      <c r="N27" s="40">
        <f>CatatanKI2!AA27</f>
        <v>0</v>
      </c>
      <c r="O27" s="40">
        <f t="shared" si="2"/>
        <v>0</v>
      </c>
      <c r="P27" s="40">
        <f>CatatanKI2!AB27</f>
        <v>0</v>
      </c>
      <c r="Q27" s="40">
        <f>CatatanKI2!AC27</f>
        <v>0</v>
      </c>
      <c r="R27" s="40">
        <f t="shared" si="3"/>
        <v>0</v>
      </c>
      <c r="S27" s="40">
        <f>CatatanKI2!AD27</f>
        <v>0</v>
      </c>
      <c r="T27" s="40">
        <f>CatatanKI2!AE27</f>
        <v>0</v>
      </c>
      <c r="U27" s="40">
        <f t="shared" si="4"/>
        <v>0</v>
      </c>
      <c r="V27" s="40">
        <f>CatatanKI2!AF27</f>
        <v>0</v>
      </c>
      <c r="W27" s="40">
        <f>CatatanKI2!AG27</f>
        <v>0</v>
      </c>
      <c r="X27" s="40">
        <f t="shared" si="5"/>
        <v>0</v>
      </c>
    </row>
    <row r="28" spans="2:24" s="33" customFormat="1" ht="24.95" customHeight="1">
      <c r="B28" s="40">
        <v>15</v>
      </c>
      <c r="C28" s="41">
        <f>VLOOKUP(B28,BIODATA!$A$13:$C$57,2,FALSE)</f>
        <v>0</v>
      </c>
      <c r="D28" s="40">
        <f>CatatanKI2!T28</f>
        <v>0</v>
      </c>
      <c r="E28" s="40">
        <f>CatatanKI2!U28</f>
        <v>0</v>
      </c>
      <c r="F28" s="40">
        <f t="shared" si="6"/>
        <v>0</v>
      </c>
      <c r="G28" s="40">
        <f>CatatanKI2!V28</f>
        <v>0</v>
      </c>
      <c r="H28" s="40">
        <f>CatatanKI2!W28</f>
        <v>0</v>
      </c>
      <c r="I28" s="40">
        <f t="shared" si="0"/>
        <v>0</v>
      </c>
      <c r="J28" s="40">
        <f>CatatanKI2!X28</f>
        <v>0</v>
      </c>
      <c r="K28" s="40">
        <f>CatatanKI2!Y28</f>
        <v>0</v>
      </c>
      <c r="L28" s="40">
        <f t="shared" si="1"/>
        <v>0</v>
      </c>
      <c r="M28" s="40">
        <f>CatatanKI2!Z28</f>
        <v>0</v>
      </c>
      <c r="N28" s="40">
        <f>CatatanKI2!AA28</f>
        <v>0</v>
      </c>
      <c r="O28" s="40">
        <f t="shared" si="2"/>
        <v>0</v>
      </c>
      <c r="P28" s="40">
        <f>CatatanKI2!AB28</f>
        <v>0</v>
      </c>
      <c r="Q28" s="40">
        <f>CatatanKI2!AC28</f>
        <v>0</v>
      </c>
      <c r="R28" s="40">
        <f t="shared" si="3"/>
        <v>0</v>
      </c>
      <c r="S28" s="40">
        <f>CatatanKI2!AD28</f>
        <v>0</v>
      </c>
      <c r="T28" s="40">
        <f>CatatanKI2!AE28</f>
        <v>0</v>
      </c>
      <c r="U28" s="40">
        <f t="shared" si="4"/>
        <v>0</v>
      </c>
      <c r="V28" s="40">
        <f>CatatanKI2!AF28</f>
        <v>0</v>
      </c>
      <c r="W28" s="40">
        <f>CatatanKI2!AG28</f>
        <v>0</v>
      </c>
      <c r="X28" s="40">
        <f t="shared" si="5"/>
        <v>0</v>
      </c>
    </row>
    <row r="29" spans="2:24" s="33" customFormat="1" ht="24.95" customHeight="1">
      <c r="B29" s="40">
        <v>16</v>
      </c>
      <c r="C29" s="41">
        <f>VLOOKUP(B29,BIODATA!$A$13:$C$57,2,FALSE)</f>
        <v>0</v>
      </c>
      <c r="D29" s="40">
        <f>CatatanKI2!T29</f>
        <v>0</v>
      </c>
      <c r="E29" s="40">
        <f>CatatanKI2!U29</f>
        <v>0</v>
      </c>
      <c r="F29" s="40">
        <f t="shared" si="6"/>
        <v>0</v>
      </c>
      <c r="G29" s="40">
        <f>CatatanKI2!V29</f>
        <v>0</v>
      </c>
      <c r="H29" s="40">
        <f>CatatanKI2!W29</f>
        <v>0</v>
      </c>
      <c r="I29" s="40">
        <f t="shared" si="0"/>
        <v>0</v>
      </c>
      <c r="J29" s="40">
        <f>CatatanKI2!X29</f>
        <v>0</v>
      </c>
      <c r="K29" s="40">
        <f>CatatanKI2!Y29</f>
        <v>0</v>
      </c>
      <c r="L29" s="40">
        <f t="shared" si="1"/>
        <v>0</v>
      </c>
      <c r="M29" s="40">
        <f>CatatanKI2!Z29</f>
        <v>0</v>
      </c>
      <c r="N29" s="40">
        <f>CatatanKI2!AA29</f>
        <v>0</v>
      </c>
      <c r="O29" s="40">
        <f t="shared" si="2"/>
        <v>0</v>
      </c>
      <c r="P29" s="40">
        <f>CatatanKI2!AB29</f>
        <v>0</v>
      </c>
      <c r="Q29" s="40">
        <f>CatatanKI2!AC29</f>
        <v>0</v>
      </c>
      <c r="R29" s="40">
        <f t="shared" si="3"/>
        <v>0</v>
      </c>
      <c r="S29" s="40">
        <f>CatatanKI2!AD29</f>
        <v>0</v>
      </c>
      <c r="T29" s="40">
        <f>CatatanKI2!AE29</f>
        <v>0</v>
      </c>
      <c r="U29" s="40">
        <f t="shared" si="4"/>
        <v>0</v>
      </c>
      <c r="V29" s="40">
        <f>CatatanKI2!AF29</f>
        <v>0</v>
      </c>
      <c r="W29" s="40">
        <f>CatatanKI2!AG29</f>
        <v>0</v>
      </c>
      <c r="X29" s="40">
        <f t="shared" si="5"/>
        <v>0</v>
      </c>
    </row>
    <row r="30" spans="2:24" s="33" customFormat="1" ht="24.95" customHeight="1">
      <c r="B30" s="40">
        <v>17</v>
      </c>
      <c r="C30" s="41">
        <f>VLOOKUP(B30,BIODATA!$A$13:$C$57,2,FALSE)</f>
        <v>0</v>
      </c>
      <c r="D30" s="40">
        <f>CatatanKI2!T30</f>
        <v>0</v>
      </c>
      <c r="E30" s="40">
        <f>CatatanKI2!U30</f>
        <v>0</v>
      </c>
      <c r="F30" s="40">
        <f t="shared" si="6"/>
        <v>0</v>
      </c>
      <c r="G30" s="40">
        <f>CatatanKI2!V30</f>
        <v>0</v>
      </c>
      <c r="H30" s="40">
        <f>CatatanKI2!W30</f>
        <v>0</v>
      </c>
      <c r="I30" s="40">
        <f t="shared" si="0"/>
        <v>0</v>
      </c>
      <c r="J30" s="40">
        <f>CatatanKI2!X30</f>
        <v>0</v>
      </c>
      <c r="K30" s="40">
        <f>CatatanKI2!Y30</f>
        <v>0</v>
      </c>
      <c r="L30" s="40">
        <f t="shared" si="1"/>
        <v>0</v>
      </c>
      <c r="M30" s="40">
        <f>CatatanKI2!Z30</f>
        <v>0</v>
      </c>
      <c r="N30" s="40">
        <f>CatatanKI2!AA30</f>
        <v>0</v>
      </c>
      <c r="O30" s="40">
        <f t="shared" si="2"/>
        <v>0</v>
      </c>
      <c r="P30" s="40">
        <f>CatatanKI2!AB30</f>
        <v>0</v>
      </c>
      <c r="Q30" s="40">
        <f>CatatanKI2!AC30</f>
        <v>0</v>
      </c>
      <c r="R30" s="40">
        <f t="shared" si="3"/>
        <v>0</v>
      </c>
      <c r="S30" s="40">
        <f>CatatanKI2!AD30</f>
        <v>0</v>
      </c>
      <c r="T30" s="40">
        <f>CatatanKI2!AE30</f>
        <v>0</v>
      </c>
      <c r="U30" s="40">
        <f t="shared" si="4"/>
        <v>0</v>
      </c>
      <c r="V30" s="40">
        <f>CatatanKI2!AF30</f>
        <v>0</v>
      </c>
      <c r="W30" s="40">
        <f>CatatanKI2!AG30</f>
        <v>0</v>
      </c>
      <c r="X30" s="40">
        <f t="shared" si="5"/>
        <v>0</v>
      </c>
    </row>
    <row r="31" spans="2:24" s="33" customFormat="1" ht="24.95" customHeight="1">
      <c r="B31" s="40">
        <v>18</v>
      </c>
      <c r="C31" s="41">
        <f>VLOOKUP(B31,BIODATA!$A$13:$C$57,2,FALSE)</f>
        <v>0</v>
      </c>
      <c r="D31" s="40">
        <f>CatatanKI2!T31</f>
        <v>0</v>
      </c>
      <c r="E31" s="40">
        <f>CatatanKI2!U31</f>
        <v>0</v>
      </c>
      <c r="F31" s="40">
        <f t="shared" si="6"/>
        <v>0</v>
      </c>
      <c r="G31" s="40">
        <f>CatatanKI2!V31</f>
        <v>0</v>
      </c>
      <c r="H31" s="40">
        <f>CatatanKI2!W31</f>
        <v>0</v>
      </c>
      <c r="I31" s="40">
        <f t="shared" si="0"/>
        <v>0</v>
      </c>
      <c r="J31" s="40">
        <f>CatatanKI2!X31</f>
        <v>0</v>
      </c>
      <c r="K31" s="40">
        <f>CatatanKI2!Y31</f>
        <v>0</v>
      </c>
      <c r="L31" s="40">
        <f t="shared" si="1"/>
        <v>0</v>
      </c>
      <c r="M31" s="40">
        <f>CatatanKI2!Z31</f>
        <v>0</v>
      </c>
      <c r="N31" s="40">
        <f>CatatanKI2!AA31</f>
        <v>0</v>
      </c>
      <c r="O31" s="40">
        <f t="shared" si="2"/>
        <v>0</v>
      </c>
      <c r="P31" s="40">
        <f>CatatanKI2!AB31</f>
        <v>0</v>
      </c>
      <c r="Q31" s="40">
        <f>CatatanKI2!AC31</f>
        <v>0</v>
      </c>
      <c r="R31" s="40">
        <f t="shared" si="3"/>
        <v>0</v>
      </c>
      <c r="S31" s="40">
        <f>CatatanKI2!AD31</f>
        <v>0</v>
      </c>
      <c r="T31" s="40">
        <f>CatatanKI2!AE31</f>
        <v>0</v>
      </c>
      <c r="U31" s="40">
        <f t="shared" si="4"/>
        <v>0</v>
      </c>
      <c r="V31" s="40">
        <f>CatatanKI2!AF31</f>
        <v>0</v>
      </c>
      <c r="W31" s="40">
        <f>CatatanKI2!AG31</f>
        <v>0</v>
      </c>
      <c r="X31" s="40">
        <f t="shared" si="5"/>
        <v>0</v>
      </c>
    </row>
    <row r="32" spans="2:24" s="33" customFormat="1" ht="24.95" customHeight="1">
      <c r="B32" s="40">
        <v>19</v>
      </c>
      <c r="C32" s="41">
        <f>VLOOKUP(B32,BIODATA!$A$13:$C$57,2,FALSE)</f>
        <v>0</v>
      </c>
      <c r="D32" s="40">
        <f>CatatanKI2!T32</f>
        <v>0</v>
      </c>
      <c r="E32" s="40">
        <f>CatatanKI2!U32</f>
        <v>0</v>
      </c>
      <c r="F32" s="40">
        <f t="shared" si="6"/>
        <v>0</v>
      </c>
      <c r="G32" s="40">
        <f>CatatanKI2!V32</f>
        <v>0</v>
      </c>
      <c r="H32" s="40">
        <f>CatatanKI2!W32</f>
        <v>0</v>
      </c>
      <c r="I32" s="40">
        <f t="shared" si="0"/>
        <v>0</v>
      </c>
      <c r="J32" s="40">
        <f>CatatanKI2!X32</f>
        <v>0</v>
      </c>
      <c r="K32" s="40">
        <f>CatatanKI2!Y32</f>
        <v>0</v>
      </c>
      <c r="L32" s="40">
        <f t="shared" si="1"/>
        <v>0</v>
      </c>
      <c r="M32" s="40">
        <f>CatatanKI2!Z32</f>
        <v>0</v>
      </c>
      <c r="N32" s="40">
        <f>CatatanKI2!AA32</f>
        <v>0</v>
      </c>
      <c r="O32" s="40">
        <f t="shared" si="2"/>
        <v>0</v>
      </c>
      <c r="P32" s="40">
        <f>CatatanKI2!AB32</f>
        <v>0</v>
      </c>
      <c r="Q32" s="40">
        <f>CatatanKI2!AC32</f>
        <v>0</v>
      </c>
      <c r="R32" s="40">
        <f t="shared" si="3"/>
        <v>0</v>
      </c>
      <c r="S32" s="40">
        <f>CatatanKI2!AD32</f>
        <v>0</v>
      </c>
      <c r="T32" s="40">
        <f>CatatanKI2!AE32</f>
        <v>0</v>
      </c>
      <c r="U32" s="40">
        <f t="shared" si="4"/>
        <v>0</v>
      </c>
      <c r="V32" s="40">
        <f>CatatanKI2!AF32</f>
        <v>0</v>
      </c>
      <c r="W32" s="40">
        <f>CatatanKI2!AG32</f>
        <v>0</v>
      </c>
      <c r="X32" s="40">
        <f t="shared" si="5"/>
        <v>0</v>
      </c>
    </row>
    <row r="33" spans="2:24" s="33" customFormat="1" ht="24.95" customHeight="1">
      <c r="B33" s="40">
        <v>20</v>
      </c>
      <c r="C33" s="41">
        <f>VLOOKUP(B33,BIODATA!$A$13:$C$57,2,FALSE)</f>
        <v>0</v>
      </c>
      <c r="D33" s="40">
        <f>CatatanKI2!T33</f>
        <v>0</v>
      </c>
      <c r="E33" s="40">
        <f>CatatanKI2!U33</f>
        <v>0</v>
      </c>
      <c r="F33" s="40">
        <f t="shared" si="6"/>
        <v>0</v>
      </c>
      <c r="G33" s="40">
        <f>CatatanKI2!V33</f>
        <v>0</v>
      </c>
      <c r="H33" s="40">
        <f>CatatanKI2!W33</f>
        <v>0</v>
      </c>
      <c r="I33" s="40">
        <f t="shared" si="0"/>
        <v>0</v>
      </c>
      <c r="J33" s="40">
        <f>CatatanKI2!X33</f>
        <v>0</v>
      </c>
      <c r="K33" s="40">
        <f>CatatanKI2!Y33</f>
        <v>0</v>
      </c>
      <c r="L33" s="40">
        <f t="shared" si="1"/>
        <v>0</v>
      </c>
      <c r="M33" s="40">
        <f>CatatanKI2!Z33</f>
        <v>0</v>
      </c>
      <c r="N33" s="40">
        <f>CatatanKI2!AA33</f>
        <v>0</v>
      </c>
      <c r="O33" s="40">
        <f t="shared" si="2"/>
        <v>0</v>
      </c>
      <c r="P33" s="40">
        <f>CatatanKI2!AB33</f>
        <v>0</v>
      </c>
      <c r="Q33" s="40">
        <f>CatatanKI2!AC33</f>
        <v>0</v>
      </c>
      <c r="R33" s="40">
        <f t="shared" si="3"/>
        <v>0</v>
      </c>
      <c r="S33" s="40">
        <f>CatatanKI2!AD33</f>
        <v>0</v>
      </c>
      <c r="T33" s="40">
        <f>CatatanKI2!AE33</f>
        <v>0</v>
      </c>
      <c r="U33" s="40">
        <f t="shared" si="4"/>
        <v>0</v>
      </c>
      <c r="V33" s="40">
        <f>CatatanKI2!AF33</f>
        <v>0</v>
      </c>
      <c r="W33" s="40">
        <f>CatatanKI2!AG33</f>
        <v>0</v>
      </c>
      <c r="X33" s="40">
        <f t="shared" si="5"/>
        <v>0</v>
      </c>
    </row>
    <row r="34" spans="2:24" s="33" customFormat="1" ht="24.95" customHeight="1">
      <c r="B34" s="40">
        <v>21</v>
      </c>
      <c r="C34" s="41">
        <f>VLOOKUP(B34,BIODATA!$A$13:$C$57,2,FALSE)</f>
        <v>0</v>
      </c>
      <c r="D34" s="40">
        <f>CatatanKI2!T34</f>
        <v>0</v>
      </c>
      <c r="E34" s="40">
        <f>CatatanKI2!U34</f>
        <v>0</v>
      </c>
      <c r="F34" s="40">
        <f t="shared" si="6"/>
        <v>0</v>
      </c>
      <c r="G34" s="40">
        <f>CatatanKI2!V34</f>
        <v>0</v>
      </c>
      <c r="H34" s="40">
        <f>CatatanKI2!W34</f>
        <v>0</v>
      </c>
      <c r="I34" s="40">
        <f t="shared" si="0"/>
        <v>0</v>
      </c>
      <c r="J34" s="40">
        <f>CatatanKI2!X34</f>
        <v>0</v>
      </c>
      <c r="K34" s="40">
        <f>CatatanKI2!Y34</f>
        <v>0</v>
      </c>
      <c r="L34" s="40">
        <f t="shared" si="1"/>
        <v>0</v>
      </c>
      <c r="M34" s="40">
        <f>CatatanKI2!Z34</f>
        <v>0</v>
      </c>
      <c r="N34" s="40">
        <f>CatatanKI2!AA34</f>
        <v>0</v>
      </c>
      <c r="O34" s="40">
        <f t="shared" si="2"/>
        <v>0</v>
      </c>
      <c r="P34" s="40">
        <f>CatatanKI2!AB34</f>
        <v>0</v>
      </c>
      <c r="Q34" s="40">
        <f>CatatanKI2!AC34</f>
        <v>0</v>
      </c>
      <c r="R34" s="40">
        <f t="shared" si="3"/>
        <v>0</v>
      </c>
      <c r="S34" s="40">
        <f>CatatanKI2!AD34</f>
        <v>0</v>
      </c>
      <c r="T34" s="40">
        <f>CatatanKI2!AE34</f>
        <v>0</v>
      </c>
      <c r="U34" s="40">
        <f t="shared" si="4"/>
        <v>0</v>
      </c>
      <c r="V34" s="40">
        <f>CatatanKI2!AF34</f>
        <v>0</v>
      </c>
      <c r="W34" s="40">
        <f>CatatanKI2!AG34</f>
        <v>0</v>
      </c>
      <c r="X34" s="40">
        <f t="shared" si="5"/>
        <v>0</v>
      </c>
    </row>
    <row r="35" spans="2:24" s="33" customFormat="1" ht="24.95" customHeight="1">
      <c r="B35" s="40">
        <v>22</v>
      </c>
      <c r="C35" s="41">
        <f>VLOOKUP(B35,BIODATA!$A$13:$C$57,2,FALSE)</f>
        <v>0</v>
      </c>
      <c r="D35" s="40">
        <f>CatatanKI2!T35</f>
        <v>0</v>
      </c>
      <c r="E35" s="40">
        <f>CatatanKI2!U35</f>
        <v>0</v>
      </c>
      <c r="F35" s="40">
        <f t="shared" si="6"/>
        <v>0</v>
      </c>
      <c r="G35" s="40">
        <f>CatatanKI2!V35</f>
        <v>0</v>
      </c>
      <c r="H35" s="40">
        <f>CatatanKI2!W35</f>
        <v>0</v>
      </c>
      <c r="I35" s="40">
        <f t="shared" si="0"/>
        <v>0</v>
      </c>
      <c r="J35" s="40">
        <f>CatatanKI2!X35</f>
        <v>0</v>
      </c>
      <c r="K35" s="40">
        <f>CatatanKI2!Y35</f>
        <v>0</v>
      </c>
      <c r="L35" s="40">
        <f t="shared" si="1"/>
        <v>0</v>
      </c>
      <c r="M35" s="40">
        <f>CatatanKI2!Z35</f>
        <v>0</v>
      </c>
      <c r="N35" s="40">
        <f>CatatanKI2!AA35</f>
        <v>0</v>
      </c>
      <c r="O35" s="40">
        <f t="shared" si="2"/>
        <v>0</v>
      </c>
      <c r="P35" s="40">
        <f>CatatanKI2!AB35</f>
        <v>0</v>
      </c>
      <c r="Q35" s="40">
        <f>CatatanKI2!AC35</f>
        <v>0</v>
      </c>
      <c r="R35" s="40">
        <f t="shared" si="3"/>
        <v>0</v>
      </c>
      <c r="S35" s="40">
        <f>CatatanKI2!AD35</f>
        <v>0</v>
      </c>
      <c r="T35" s="40">
        <f>CatatanKI2!AE35</f>
        <v>0</v>
      </c>
      <c r="U35" s="40">
        <f t="shared" si="4"/>
        <v>0</v>
      </c>
      <c r="V35" s="40">
        <f>CatatanKI2!AF35</f>
        <v>0</v>
      </c>
      <c r="W35" s="40">
        <f>CatatanKI2!AG35</f>
        <v>0</v>
      </c>
      <c r="X35" s="40">
        <f t="shared" si="5"/>
        <v>0</v>
      </c>
    </row>
    <row r="36" spans="2:24" s="33" customFormat="1" ht="24.95" customHeight="1">
      <c r="B36" s="40">
        <v>23</v>
      </c>
      <c r="C36" s="41">
        <f>VLOOKUP(B36,BIODATA!$A$13:$C$57,2,FALSE)</f>
        <v>0</v>
      </c>
      <c r="D36" s="40">
        <f>CatatanKI2!T36</f>
        <v>0</v>
      </c>
      <c r="E36" s="40">
        <f>CatatanKI2!U36</f>
        <v>0</v>
      </c>
      <c r="F36" s="40">
        <f t="shared" si="6"/>
        <v>0</v>
      </c>
      <c r="G36" s="40">
        <f>CatatanKI2!V36</f>
        <v>0</v>
      </c>
      <c r="H36" s="40">
        <f>CatatanKI2!W36</f>
        <v>0</v>
      </c>
      <c r="I36" s="40">
        <f t="shared" si="0"/>
        <v>0</v>
      </c>
      <c r="J36" s="40">
        <f>CatatanKI2!X36</f>
        <v>0</v>
      </c>
      <c r="K36" s="40">
        <f>CatatanKI2!Y36</f>
        <v>0</v>
      </c>
      <c r="L36" s="40">
        <f t="shared" si="1"/>
        <v>0</v>
      </c>
      <c r="M36" s="40">
        <f>CatatanKI2!Z36</f>
        <v>0</v>
      </c>
      <c r="N36" s="40">
        <f>CatatanKI2!AA36</f>
        <v>0</v>
      </c>
      <c r="O36" s="40">
        <f t="shared" si="2"/>
        <v>0</v>
      </c>
      <c r="P36" s="40">
        <f>CatatanKI2!AB36</f>
        <v>0</v>
      </c>
      <c r="Q36" s="40">
        <f>CatatanKI2!AC36</f>
        <v>0</v>
      </c>
      <c r="R36" s="40">
        <f t="shared" si="3"/>
        <v>0</v>
      </c>
      <c r="S36" s="40">
        <f>CatatanKI2!AD36</f>
        <v>0</v>
      </c>
      <c r="T36" s="40">
        <f>CatatanKI2!AE36</f>
        <v>0</v>
      </c>
      <c r="U36" s="40">
        <f t="shared" si="4"/>
        <v>0</v>
      </c>
      <c r="V36" s="40">
        <f>CatatanKI2!AF36</f>
        <v>0</v>
      </c>
      <c r="W36" s="40">
        <f>CatatanKI2!AG36</f>
        <v>0</v>
      </c>
      <c r="X36" s="40">
        <f t="shared" si="5"/>
        <v>0</v>
      </c>
    </row>
    <row r="37" spans="2:24" s="33" customFormat="1" ht="24.95" customHeight="1">
      <c r="B37" s="40">
        <v>24</v>
      </c>
      <c r="C37" s="41">
        <f>VLOOKUP(B37,BIODATA!$A$13:$C$57,2,FALSE)</f>
        <v>0</v>
      </c>
      <c r="D37" s="40">
        <f>CatatanKI2!T37</f>
        <v>0</v>
      </c>
      <c r="E37" s="40">
        <f>CatatanKI2!U37</f>
        <v>0</v>
      </c>
      <c r="F37" s="40">
        <f t="shared" si="6"/>
        <v>0</v>
      </c>
      <c r="G37" s="40">
        <f>CatatanKI2!V37</f>
        <v>0</v>
      </c>
      <c r="H37" s="40">
        <f>CatatanKI2!W37</f>
        <v>0</v>
      </c>
      <c r="I37" s="40">
        <f t="shared" si="0"/>
        <v>0</v>
      </c>
      <c r="J37" s="40">
        <f>CatatanKI2!X37</f>
        <v>0</v>
      </c>
      <c r="K37" s="40">
        <f>CatatanKI2!Y37</f>
        <v>0</v>
      </c>
      <c r="L37" s="40">
        <f t="shared" si="1"/>
        <v>0</v>
      </c>
      <c r="M37" s="40">
        <f>CatatanKI2!Z37</f>
        <v>0</v>
      </c>
      <c r="N37" s="40">
        <f>CatatanKI2!AA37</f>
        <v>0</v>
      </c>
      <c r="O37" s="40">
        <f t="shared" si="2"/>
        <v>0</v>
      </c>
      <c r="P37" s="40">
        <f>CatatanKI2!AB37</f>
        <v>0</v>
      </c>
      <c r="Q37" s="40">
        <f>CatatanKI2!AC37</f>
        <v>0</v>
      </c>
      <c r="R37" s="40">
        <f t="shared" si="3"/>
        <v>0</v>
      </c>
      <c r="S37" s="40">
        <f>CatatanKI2!AD37</f>
        <v>0</v>
      </c>
      <c r="T37" s="40">
        <f>CatatanKI2!AE37</f>
        <v>0</v>
      </c>
      <c r="U37" s="40">
        <f t="shared" si="4"/>
        <v>0</v>
      </c>
      <c r="V37" s="40">
        <f>CatatanKI2!AF37</f>
        <v>0</v>
      </c>
      <c r="W37" s="40">
        <f>CatatanKI2!AG37</f>
        <v>0</v>
      </c>
      <c r="X37" s="40">
        <f t="shared" si="5"/>
        <v>0</v>
      </c>
    </row>
    <row r="38" spans="2:24" s="33" customFormat="1" ht="24.95" customHeight="1">
      <c r="B38" s="40">
        <v>25</v>
      </c>
      <c r="C38" s="41">
        <f>VLOOKUP(B38,BIODATA!$A$13:$C$57,2,FALSE)</f>
        <v>0</v>
      </c>
      <c r="D38" s="40">
        <f>CatatanKI2!T38</f>
        <v>0</v>
      </c>
      <c r="E38" s="40">
        <f>CatatanKI2!U38</f>
        <v>0</v>
      </c>
      <c r="F38" s="40">
        <f t="shared" si="6"/>
        <v>0</v>
      </c>
      <c r="G38" s="40">
        <f>CatatanKI2!V38</f>
        <v>0</v>
      </c>
      <c r="H38" s="40">
        <f>CatatanKI2!W38</f>
        <v>0</v>
      </c>
      <c r="I38" s="40">
        <f t="shared" si="0"/>
        <v>0</v>
      </c>
      <c r="J38" s="40">
        <f>CatatanKI2!X38</f>
        <v>0</v>
      </c>
      <c r="K38" s="40">
        <f>CatatanKI2!Y38</f>
        <v>0</v>
      </c>
      <c r="L38" s="40">
        <f t="shared" si="1"/>
        <v>0</v>
      </c>
      <c r="M38" s="40">
        <f>CatatanKI2!Z38</f>
        <v>0</v>
      </c>
      <c r="N38" s="40">
        <f>CatatanKI2!AA38</f>
        <v>0</v>
      </c>
      <c r="O38" s="40">
        <f t="shared" si="2"/>
        <v>0</v>
      </c>
      <c r="P38" s="40">
        <f>CatatanKI2!AB38</f>
        <v>0</v>
      </c>
      <c r="Q38" s="40">
        <f>CatatanKI2!AC38</f>
        <v>0</v>
      </c>
      <c r="R38" s="40">
        <f t="shared" si="3"/>
        <v>0</v>
      </c>
      <c r="S38" s="40">
        <f>CatatanKI2!AD38</f>
        <v>0</v>
      </c>
      <c r="T38" s="40">
        <f>CatatanKI2!AE38</f>
        <v>0</v>
      </c>
      <c r="U38" s="40">
        <f t="shared" si="4"/>
        <v>0</v>
      </c>
      <c r="V38" s="40">
        <f>CatatanKI2!AF38</f>
        <v>0</v>
      </c>
      <c r="W38" s="40">
        <f>CatatanKI2!AG38</f>
        <v>0</v>
      </c>
      <c r="X38" s="40">
        <f t="shared" si="5"/>
        <v>0</v>
      </c>
    </row>
    <row r="39" spans="2:24" s="33" customFormat="1" ht="24.95" customHeight="1">
      <c r="B39" s="40">
        <v>26</v>
      </c>
      <c r="C39" s="41">
        <f>VLOOKUP(B39,BIODATA!$A$13:$C$57,2,FALSE)</f>
        <v>0</v>
      </c>
      <c r="D39" s="40">
        <f>CatatanKI2!T39</f>
        <v>0</v>
      </c>
      <c r="E39" s="40">
        <f>CatatanKI2!U39</f>
        <v>0</v>
      </c>
      <c r="F39" s="40">
        <f t="shared" si="6"/>
        <v>0</v>
      </c>
      <c r="G39" s="40">
        <f>CatatanKI2!V39</f>
        <v>0</v>
      </c>
      <c r="H39" s="40">
        <f>CatatanKI2!W39</f>
        <v>0</v>
      </c>
      <c r="I39" s="40">
        <f t="shared" si="0"/>
        <v>0</v>
      </c>
      <c r="J39" s="40">
        <f>CatatanKI2!X39</f>
        <v>0</v>
      </c>
      <c r="K39" s="40">
        <f>CatatanKI2!Y39</f>
        <v>0</v>
      </c>
      <c r="L39" s="40">
        <f t="shared" si="1"/>
        <v>0</v>
      </c>
      <c r="M39" s="40">
        <f>CatatanKI2!Z39</f>
        <v>0</v>
      </c>
      <c r="N39" s="40">
        <f>CatatanKI2!AA39</f>
        <v>0</v>
      </c>
      <c r="O39" s="40">
        <f t="shared" si="2"/>
        <v>0</v>
      </c>
      <c r="P39" s="40">
        <f>CatatanKI2!AB39</f>
        <v>0</v>
      </c>
      <c r="Q39" s="40">
        <f>CatatanKI2!AC39</f>
        <v>0</v>
      </c>
      <c r="R39" s="40">
        <f t="shared" si="3"/>
        <v>0</v>
      </c>
      <c r="S39" s="40">
        <f>CatatanKI2!AD39</f>
        <v>0</v>
      </c>
      <c r="T39" s="40">
        <f>CatatanKI2!AE39</f>
        <v>0</v>
      </c>
      <c r="U39" s="40">
        <f t="shared" si="4"/>
        <v>0</v>
      </c>
      <c r="V39" s="40">
        <f>CatatanKI2!AF39</f>
        <v>0</v>
      </c>
      <c r="W39" s="40">
        <f>CatatanKI2!AG39</f>
        <v>0</v>
      </c>
      <c r="X39" s="40">
        <f t="shared" si="5"/>
        <v>0</v>
      </c>
    </row>
    <row r="40" spans="2:24" s="33" customFormat="1" ht="24.95" customHeight="1">
      <c r="B40" s="40">
        <v>27</v>
      </c>
      <c r="C40" s="41">
        <f>VLOOKUP(B40,BIODATA!$A$13:$C$57,2,FALSE)</f>
        <v>0</v>
      </c>
      <c r="D40" s="40">
        <f>CatatanKI2!T40</f>
        <v>0</v>
      </c>
      <c r="E40" s="40">
        <f>CatatanKI2!U40</f>
        <v>0</v>
      </c>
      <c r="F40" s="40">
        <f t="shared" si="6"/>
        <v>0</v>
      </c>
      <c r="G40" s="40">
        <f>CatatanKI2!V40</f>
        <v>0</v>
      </c>
      <c r="H40" s="40">
        <f>CatatanKI2!W40</f>
        <v>0</v>
      </c>
      <c r="I40" s="40">
        <f t="shared" si="0"/>
        <v>0</v>
      </c>
      <c r="J40" s="40">
        <f>CatatanKI2!X40</f>
        <v>0</v>
      </c>
      <c r="K40" s="40">
        <f>CatatanKI2!Y40</f>
        <v>0</v>
      </c>
      <c r="L40" s="40">
        <f t="shared" si="1"/>
        <v>0</v>
      </c>
      <c r="M40" s="40">
        <f>CatatanKI2!Z40</f>
        <v>0</v>
      </c>
      <c r="N40" s="40">
        <f>CatatanKI2!AA40</f>
        <v>0</v>
      </c>
      <c r="O40" s="40">
        <f t="shared" si="2"/>
        <v>0</v>
      </c>
      <c r="P40" s="40">
        <f>CatatanKI2!AB40</f>
        <v>0</v>
      </c>
      <c r="Q40" s="40">
        <f>CatatanKI2!AC40</f>
        <v>0</v>
      </c>
      <c r="R40" s="40">
        <f t="shared" si="3"/>
        <v>0</v>
      </c>
      <c r="S40" s="40">
        <f>CatatanKI2!AD40</f>
        <v>0</v>
      </c>
      <c r="T40" s="40">
        <f>CatatanKI2!AE40</f>
        <v>0</v>
      </c>
      <c r="U40" s="40">
        <f t="shared" si="4"/>
        <v>0</v>
      </c>
      <c r="V40" s="40">
        <f>CatatanKI2!AF40</f>
        <v>0</v>
      </c>
      <c r="W40" s="40">
        <f>CatatanKI2!AG40</f>
        <v>0</v>
      </c>
      <c r="X40" s="40">
        <f t="shared" si="5"/>
        <v>0</v>
      </c>
    </row>
    <row r="41" spans="2:24" s="33" customFormat="1" ht="24.95" customHeight="1">
      <c r="B41" s="40">
        <v>28</v>
      </c>
      <c r="C41" s="41">
        <f>VLOOKUP(B41,BIODATA!$A$13:$C$57,2,FALSE)</f>
        <v>0</v>
      </c>
      <c r="D41" s="40">
        <f>CatatanKI2!T41</f>
        <v>0</v>
      </c>
      <c r="E41" s="40">
        <f>CatatanKI2!U41</f>
        <v>0</v>
      </c>
      <c r="F41" s="40">
        <f t="shared" si="6"/>
        <v>0</v>
      </c>
      <c r="G41" s="40">
        <f>CatatanKI2!V41</f>
        <v>0</v>
      </c>
      <c r="H41" s="40">
        <f>CatatanKI2!W41</f>
        <v>0</v>
      </c>
      <c r="I41" s="40">
        <f t="shared" si="0"/>
        <v>0</v>
      </c>
      <c r="J41" s="40">
        <f>CatatanKI2!X41</f>
        <v>0</v>
      </c>
      <c r="K41" s="40">
        <f>CatatanKI2!Y41</f>
        <v>0</v>
      </c>
      <c r="L41" s="40">
        <f t="shared" si="1"/>
        <v>0</v>
      </c>
      <c r="M41" s="40">
        <f>CatatanKI2!Z41</f>
        <v>0</v>
      </c>
      <c r="N41" s="40">
        <f>CatatanKI2!AA41</f>
        <v>0</v>
      </c>
      <c r="O41" s="40">
        <f t="shared" si="2"/>
        <v>0</v>
      </c>
      <c r="P41" s="40">
        <f>CatatanKI2!AB41</f>
        <v>0</v>
      </c>
      <c r="Q41" s="40">
        <f>CatatanKI2!AC41</f>
        <v>0</v>
      </c>
      <c r="R41" s="40">
        <f t="shared" si="3"/>
        <v>0</v>
      </c>
      <c r="S41" s="40">
        <f>CatatanKI2!AD41</f>
        <v>0</v>
      </c>
      <c r="T41" s="40">
        <f>CatatanKI2!AE41</f>
        <v>0</v>
      </c>
      <c r="U41" s="40">
        <f t="shared" si="4"/>
        <v>0</v>
      </c>
      <c r="V41" s="40">
        <f>CatatanKI2!AF41</f>
        <v>0</v>
      </c>
      <c r="W41" s="40">
        <f>CatatanKI2!AG41</f>
        <v>0</v>
      </c>
      <c r="X41" s="40">
        <f t="shared" si="5"/>
        <v>0</v>
      </c>
    </row>
    <row r="42" spans="2:24" s="33" customFormat="1" ht="24.95" customHeight="1">
      <c r="B42" s="40">
        <v>29</v>
      </c>
      <c r="C42" s="41">
        <f>VLOOKUP(B42,BIODATA!$A$13:$C$57,2,FALSE)</f>
        <v>0</v>
      </c>
      <c r="D42" s="40">
        <f>CatatanKI2!T42</f>
        <v>0</v>
      </c>
      <c r="E42" s="40">
        <f>CatatanKI2!U42</f>
        <v>0</v>
      </c>
      <c r="F42" s="40">
        <f t="shared" si="6"/>
        <v>0</v>
      </c>
      <c r="G42" s="40">
        <f>CatatanKI2!V42</f>
        <v>0</v>
      </c>
      <c r="H42" s="40">
        <f>CatatanKI2!W42</f>
        <v>0</v>
      </c>
      <c r="I42" s="40">
        <f t="shared" si="0"/>
        <v>0</v>
      </c>
      <c r="J42" s="40">
        <f>CatatanKI2!X42</f>
        <v>0</v>
      </c>
      <c r="K42" s="40">
        <f>CatatanKI2!Y42</f>
        <v>0</v>
      </c>
      <c r="L42" s="40">
        <f t="shared" si="1"/>
        <v>0</v>
      </c>
      <c r="M42" s="40">
        <f>CatatanKI2!Z42</f>
        <v>0</v>
      </c>
      <c r="N42" s="40">
        <f>CatatanKI2!AA42</f>
        <v>0</v>
      </c>
      <c r="O42" s="40">
        <f t="shared" si="2"/>
        <v>0</v>
      </c>
      <c r="P42" s="40">
        <f>CatatanKI2!AB42</f>
        <v>0</v>
      </c>
      <c r="Q42" s="40">
        <f>CatatanKI2!AC42</f>
        <v>0</v>
      </c>
      <c r="R42" s="40">
        <f t="shared" si="3"/>
        <v>0</v>
      </c>
      <c r="S42" s="40">
        <f>CatatanKI2!AD42</f>
        <v>0</v>
      </c>
      <c r="T42" s="40">
        <f>CatatanKI2!AE42</f>
        <v>0</v>
      </c>
      <c r="U42" s="40">
        <f t="shared" si="4"/>
        <v>0</v>
      </c>
      <c r="V42" s="40">
        <f>CatatanKI2!AF42</f>
        <v>0</v>
      </c>
      <c r="W42" s="40">
        <f>CatatanKI2!AG42</f>
        <v>0</v>
      </c>
      <c r="X42" s="40">
        <f t="shared" si="5"/>
        <v>0</v>
      </c>
    </row>
    <row r="43" spans="2:24" s="33" customFormat="1" ht="24.95" customHeight="1">
      <c r="B43" s="40">
        <v>30</v>
      </c>
      <c r="C43" s="41">
        <f>VLOOKUP(B43,BIODATA!$A$13:$C$57,2,FALSE)</f>
        <v>0</v>
      </c>
      <c r="D43" s="40">
        <f>CatatanKI2!T43</f>
        <v>0</v>
      </c>
      <c r="E43" s="40">
        <f>CatatanKI2!U43</f>
        <v>0</v>
      </c>
      <c r="F43" s="40">
        <f t="shared" si="6"/>
        <v>0</v>
      </c>
      <c r="G43" s="40">
        <f>CatatanKI2!V43</f>
        <v>0</v>
      </c>
      <c r="H43" s="40">
        <f>CatatanKI2!W43</f>
        <v>0</v>
      </c>
      <c r="I43" s="40">
        <f t="shared" si="0"/>
        <v>0</v>
      </c>
      <c r="J43" s="40">
        <f>CatatanKI2!X43</f>
        <v>0</v>
      </c>
      <c r="K43" s="40">
        <f>CatatanKI2!Y43</f>
        <v>0</v>
      </c>
      <c r="L43" s="40">
        <f t="shared" si="1"/>
        <v>0</v>
      </c>
      <c r="M43" s="40">
        <f>CatatanKI2!Z43</f>
        <v>0</v>
      </c>
      <c r="N43" s="40">
        <f>CatatanKI2!AA43</f>
        <v>0</v>
      </c>
      <c r="O43" s="40">
        <f t="shared" si="2"/>
        <v>0</v>
      </c>
      <c r="P43" s="40">
        <f>CatatanKI2!AB43</f>
        <v>0</v>
      </c>
      <c r="Q43" s="40">
        <f>CatatanKI2!AC43</f>
        <v>0</v>
      </c>
      <c r="R43" s="40">
        <f t="shared" si="3"/>
        <v>0</v>
      </c>
      <c r="S43" s="40">
        <f>CatatanKI2!AD43</f>
        <v>0</v>
      </c>
      <c r="T43" s="40">
        <f>CatatanKI2!AE43</f>
        <v>0</v>
      </c>
      <c r="U43" s="40">
        <f t="shared" si="4"/>
        <v>0</v>
      </c>
      <c r="V43" s="40">
        <f>CatatanKI2!AF43</f>
        <v>0</v>
      </c>
      <c r="W43" s="40">
        <f>CatatanKI2!AG43</f>
        <v>0</v>
      </c>
      <c r="X43" s="40">
        <f t="shared" si="5"/>
        <v>0</v>
      </c>
    </row>
    <row r="44" spans="2:24" s="33" customFormat="1" ht="24.95" customHeight="1">
      <c r="B44" s="40">
        <v>31</v>
      </c>
      <c r="C44" s="41">
        <f>VLOOKUP(B44,BIODATA!$A$13:$C$57,2,FALSE)</f>
        <v>0</v>
      </c>
      <c r="D44" s="40">
        <f>CatatanKI2!T44</f>
        <v>0</v>
      </c>
      <c r="E44" s="40">
        <f>CatatanKI2!U44</f>
        <v>0</v>
      </c>
      <c r="F44" s="40">
        <f t="shared" si="6"/>
        <v>0</v>
      </c>
      <c r="G44" s="40">
        <f>CatatanKI2!V44</f>
        <v>0</v>
      </c>
      <c r="H44" s="40">
        <f>CatatanKI2!W44</f>
        <v>0</v>
      </c>
      <c r="I44" s="40">
        <f t="shared" si="0"/>
        <v>0</v>
      </c>
      <c r="J44" s="40">
        <f>CatatanKI2!X44</f>
        <v>0</v>
      </c>
      <c r="K44" s="40">
        <f>CatatanKI2!Y44</f>
        <v>0</v>
      </c>
      <c r="L44" s="40">
        <f t="shared" si="1"/>
        <v>0</v>
      </c>
      <c r="M44" s="40">
        <f>CatatanKI2!Z44</f>
        <v>0</v>
      </c>
      <c r="N44" s="40">
        <f>CatatanKI2!AA44</f>
        <v>0</v>
      </c>
      <c r="O44" s="40">
        <f t="shared" si="2"/>
        <v>0</v>
      </c>
      <c r="P44" s="40">
        <f>CatatanKI2!AB44</f>
        <v>0</v>
      </c>
      <c r="Q44" s="40">
        <f>CatatanKI2!AC44</f>
        <v>0</v>
      </c>
      <c r="R44" s="40">
        <f t="shared" si="3"/>
        <v>0</v>
      </c>
      <c r="S44" s="40">
        <f>CatatanKI2!AD44</f>
        <v>0</v>
      </c>
      <c r="T44" s="40">
        <f>CatatanKI2!AE44</f>
        <v>0</v>
      </c>
      <c r="U44" s="40">
        <f t="shared" si="4"/>
        <v>0</v>
      </c>
      <c r="V44" s="40">
        <f>CatatanKI2!AF44</f>
        <v>0</v>
      </c>
      <c r="W44" s="40">
        <f>CatatanKI2!AG44</f>
        <v>0</v>
      </c>
      <c r="X44" s="40">
        <f t="shared" si="5"/>
        <v>0</v>
      </c>
    </row>
    <row r="45" spans="2:24" s="33" customFormat="1" ht="24.95" customHeight="1">
      <c r="B45" s="40">
        <v>32</v>
      </c>
      <c r="C45" s="41">
        <f>VLOOKUP(B45,BIODATA!$A$13:$C$57,2,FALSE)</f>
        <v>0</v>
      </c>
      <c r="D45" s="40">
        <f>CatatanKI2!T45</f>
        <v>0</v>
      </c>
      <c r="E45" s="40">
        <f>CatatanKI2!U45</f>
        <v>0</v>
      </c>
      <c r="F45" s="40">
        <f t="shared" si="6"/>
        <v>0</v>
      </c>
      <c r="G45" s="40">
        <f>CatatanKI2!V45</f>
        <v>0</v>
      </c>
      <c r="H45" s="40">
        <f>CatatanKI2!W45</f>
        <v>0</v>
      </c>
      <c r="I45" s="40">
        <f t="shared" si="0"/>
        <v>0</v>
      </c>
      <c r="J45" s="40">
        <f>CatatanKI2!X45</f>
        <v>0</v>
      </c>
      <c r="K45" s="40">
        <f>CatatanKI2!Y45</f>
        <v>0</v>
      </c>
      <c r="L45" s="40">
        <f t="shared" si="1"/>
        <v>0</v>
      </c>
      <c r="M45" s="40">
        <f>CatatanKI2!Z45</f>
        <v>0</v>
      </c>
      <c r="N45" s="40">
        <f>CatatanKI2!AA45</f>
        <v>0</v>
      </c>
      <c r="O45" s="40">
        <f t="shared" si="2"/>
        <v>0</v>
      </c>
      <c r="P45" s="40">
        <f>CatatanKI2!AB45</f>
        <v>0</v>
      </c>
      <c r="Q45" s="40">
        <f>CatatanKI2!AC45</f>
        <v>0</v>
      </c>
      <c r="R45" s="40">
        <f t="shared" si="3"/>
        <v>0</v>
      </c>
      <c r="S45" s="40">
        <f>CatatanKI2!AD45</f>
        <v>0</v>
      </c>
      <c r="T45" s="40">
        <f>CatatanKI2!AE45</f>
        <v>0</v>
      </c>
      <c r="U45" s="40">
        <f t="shared" si="4"/>
        <v>0</v>
      </c>
      <c r="V45" s="40">
        <f>CatatanKI2!AF45</f>
        <v>0</v>
      </c>
      <c r="W45" s="40">
        <f>CatatanKI2!AG45</f>
        <v>0</v>
      </c>
      <c r="X45" s="40">
        <f t="shared" si="5"/>
        <v>0</v>
      </c>
    </row>
    <row r="46" spans="2:24" s="33" customFormat="1" ht="24.95" customHeight="1">
      <c r="B46" s="40">
        <v>33</v>
      </c>
      <c r="C46" s="41">
        <f>VLOOKUP(B46,BIODATA!$A$13:$C$57,2,FALSE)</f>
        <v>0</v>
      </c>
      <c r="D46" s="40">
        <f>CatatanKI2!T46</f>
        <v>0</v>
      </c>
      <c r="E46" s="40">
        <f>CatatanKI2!U46</f>
        <v>0</v>
      </c>
      <c r="F46" s="40">
        <f t="shared" si="6"/>
        <v>0</v>
      </c>
      <c r="G46" s="40">
        <f>CatatanKI2!V46</f>
        <v>0</v>
      </c>
      <c r="H46" s="40">
        <f>CatatanKI2!W46</f>
        <v>0</v>
      </c>
      <c r="I46" s="40">
        <f t="shared" si="0"/>
        <v>0</v>
      </c>
      <c r="J46" s="40">
        <f>CatatanKI2!X46</f>
        <v>0</v>
      </c>
      <c r="K46" s="40">
        <f>CatatanKI2!Y46</f>
        <v>0</v>
      </c>
      <c r="L46" s="40">
        <f t="shared" si="1"/>
        <v>0</v>
      </c>
      <c r="M46" s="40">
        <f>CatatanKI2!Z46</f>
        <v>0</v>
      </c>
      <c r="N46" s="40">
        <f>CatatanKI2!AA46</f>
        <v>0</v>
      </c>
      <c r="O46" s="40">
        <f t="shared" si="2"/>
        <v>0</v>
      </c>
      <c r="P46" s="40">
        <f>CatatanKI2!AB46</f>
        <v>0</v>
      </c>
      <c r="Q46" s="40">
        <f>CatatanKI2!AC46</f>
        <v>0</v>
      </c>
      <c r="R46" s="40">
        <f t="shared" si="3"/>
        <v>0</v>
      </c>
      <c r="S46" s="40">
        <f>CatatanKI2!AD46</f>
        <v>0</v>
      </c>
      <c r="T46" s="40">
        <f>CatatanKI2!AE46</f>
        <v>0</v>
      </c>
      <c r="U46" s="40">
        <f t="shared" si="4"/>
        <v>0</v>
      </c>
      <c r="V46" s="40">
        <f>CatatanKI2!AF46</f>
        <v>0</v>
      </c>
      <c r="W46" s="40">
        <f>CatatanKI2!AG46</f>
        <v>0</v>
      </c>
      <c r="X46" s="40">
        <f t="shared" si="5"/>
        <v>0</v>
      </c>
    </row>
    <row r="47" spans="2:24" s="33" customFormat="1" ht="24.95" customHeight="1">
      <c r="B47" s="40">
        <v>34</v>
      </c>
      <c r="C47" s="41">
        <f>VLOOKUP(B47,BIODATA!$A$13:$C$57,2,FALSE)</f>
        <v>0</v>
      </c>
      <c r="D47" s="40">
        <f>CatatanKI2!T47</f>
        <v>0</v>
      </c>
      <c r="E47" s="40">
        <f>CatatanKI2!U47</f>
        <v>0</v>
      </c>
      <c r="F47" s="40">
        <f t="shared" si="6"/>
        <v>0</v>
      </c>
      <c r="G47" s="40">
        <f>CatatanKI2!V47</f>
        <v>0</v>
      </c>
      <c r="H47" s="40">
        <f>CatatanKI2!W47</f>
        <v>0</v>
      </c>
      <c r="I47" s="40">
        <f t="shared" si="0"/>
        <v>0</v>
      </c>
      <c r="J47" s="40">
        <f>CatatanKI2!X47</f>
        <v>0</v>
      </c>
      <c r="K47" s="40">
        <f>CatatanKI2!Y47</f>
        <v>0</v>
      </c>
      <c r="L47" s="40">
        <f t="shared" si="1"/>
        <v>0</v>
      </c>
      <c r="M47" s="40">
        <f>CatatanKI2!Z47</f>
        <v>0</v>
      </c>
      <c r="N47" s="40">
        <f>CatatanKI2!AA47</f>
        <v>0</v>
      </c>
      <c r="O47" s="40">
        <f t="shared" si="2"/>
        <v>0</v>
      </c>
      <c r="P47" s="40">
        <f>CatatanKI2!AB47</f>
        <v>0</v>
      </c>
      <c r="Q47" s="40">
        <f>CatatanKI2!AC47</f>
        <v>0</v>
      </c>
      <c r="R47" s="40">
        <f t="shared" si="3"/>
        <v>0</v>
      </c>
      <c r="S47" s="40">
        <f>CatatanKI2!AD47</f>
        <v>0</v>
      </c>
      <c r="T47" s="40">
        <f>CatatanKI2!AE47</f>
        <v>0</v>
      </c>
      <c r="U47" s="40">
        <f t="shared" si="4"/>
        <v>0</v>
      </c>
      <c r="V47" s="40">
        <f>CatatanKI2!AF47</f>
        <v>0</v>
      </c>
      <c r="W47" s="40">
        <f>CatatanKI2!AG47</f>
        <v>0</v>
      </c>
      <c r="X47" s="40">
        <f t="shared" si="5"/>
        <v>0</v>
      </c>
    </row>
    <row r="48" spans="2:24" s="33" customFormat="1" ht="24.95" customHeight="1">
      <c r="B48" s="40">
        <v>35</v>
      </c>
      <c r="C48" s="41">
        <f>VLOOKUP(B48,BIODATA!$A$13:$C$57,2,FALSE)</f>
        <v>0</v>
      </c>
      <c r="D48" s="40">
        <f>CatatanKI2!T48</f>
        <v>0</v>
      </c>
      <c r="E48" s="40">
        <f>CatatanKI2!U48</f>
        <v>0</v>
      </c>
      <c r="F48" s="40">
        <f t="shared" si="6"/>
        <v>0</v>
      </c>
      <c r="G48" s="40">
        <f>CatatanKI2!V48</f>
        <v>0</v>
      </c>
      <c r="H48" s="40">
        <f>CatatanKI2!W48</f>
        <v>0</v>
      </c>
      <c r="I48" s="40">
        <f t="shared" si="0"/>
        <v>0</v>
      </c>
      <c r="J48" s="40">
        <f>CatatanKI2!X48</f>
        <v>0</v>
      </c>
      <c r="K48" s="40">
        <f>CatatanKI2!Y48</f>
        <v>0</v>
      </c>
      <c r="L48" s="40">
        <f t="shared" si="1"/>
        <v>0</v>
      </c>
      <c r="M48" s="40">
        <f>CatatanKI2!Z48</f>
        <v>0</v>
      </c>
      <c r="N48" s="40">
        <f>CatatanKI2!AA48</f>
        <v>0</v>
      </c>
      <c r="O48" s="40">
        <f t="shared" si="2"/>
        <v>0</v>
      </c>
      <c r="P48" s="40">
        <f>CatatanKI2!AB48</f>
        <v>0</v>
      </c>
      <c r="Q48" s="40">
        <f>CatatanKI2!AC48</f>
        <v>0</v>
      </c>
      <c r="R48" s="40">
        <f t="shared" si="3"/>
        <v>0</v>
      </c>
      <c r="S48" s="40">
        <f>CatatanKI2!AD48</f>
        <v>0</v>
      </c>
      <c r="T48" s="40">
        <f>CatatanKI2!AE48</f>
        <v>0</v>
      </c>
      <c r="U48" s="40">
        <f t="shared" si="4"/>
        <v>0</v>
      </c>
      <c r="V48" s="40">
        <f>CatatanKI2!AF48</f>
        <v>0</v>
      </c>
      <c r="W48" s="40">
        <f>CatatanKI2!AG48</f>
        <v>0</v>
      </c>
      <c r="X48" s="40">
        <f t="shared" si="5"/>
        <v>0</v>
      </c>
    </row>
    <row r="49" spans="2:24" s="33" customFormat="1" ht="24.95" customHeight="1">
      <c r="B49" s="40">
        <v>36</v>
      </c>
      <c r="C49" s="41">
        <f>VLOOKUP(B49,BIODATA!$A$13:$C$57,2,FALSE)</f>
        <v>0</v>
      </c>
      <c r="D49" s="40">
        <f>CatatanKI2!T49</f>
        <v>0</v>
      </c>
      <c r="E49" s="40">
        <f>CatatanKI2!U49</f>
        <v>0</v>
      </c>
      <c r="F49" s="40">
        <f t="shared" si="6"/>
        <v>0</v>
      </c>
      <c r="G49" s="40">
        <f>CatatanKI2!V49</f>
        <v>0</v>
      </c>
      <c r="H49" s="40">
        <f>CatatanKI2!W49</f>
        <v>0</v>
      </c>
      <c r="I49" s="40">
        <f t="shared" si="0"/>
        <v>0</v>
      </c>
      <c r="J49" s="40">
        <f>CatatanKI2!X49</f>
        <v>0</v>
      </c>
      <c r="K49" s="40">
        <f>CatatanKI2!Y49</f>
        <v>0</v>
      </c>
      <c r="L49" s="40">
        <f t="shared" si="1"/>
        <v>0</v>
      </c>
      <c r="M49" s="40">
        <f>CatatanKI2!Z49</f>
        <v>0</v>
      </c>
      <c r="N49" s="40">
        <f>CatatanKI2!AA49</f>
        <v>0</v>
      </c>
      <c r="O49" s="40">
        <f t="shared" si="2"/>
        <v>0</v>
      </c>
      <c r="P49" s="40">
        <f>CatatanKI2!AB49</f>
        <v>0</v>
      </c>
      <c r="Q49" s="40">
        <f>CatatanKI2!AC49</f>
        <v>0</v>
      </c>
      <c r="R49" s="40">
        <f t="shared" si="3"/>
        <v>0</v>
      </c>
      <c r="S49" s="40">
        <f>CatatanKI2!AD49</f>
        <v>0</v>
      </c>
      <c r="T49" s="40">
        <f>CatatanKI2!AE49</f>
        <v>0</v>
      </c>
      <c r="U49" s="40">
        <f t="shared" si="4"/>
        <v>0</v>
      </c>
      <c r="V49" s="40">
        <f>CatatanKI2!AF49</f>
        <v>0</v>
      </c>
      <c r="W49" s="40">
        <f>CatatanKI2!AG49</f>
        <v>0</v>
      </c>
      <c r="X49" s="40">
        <f t="shared" si="5"/>
        <v>0</v>
      </c>
    </row>
    <row r="50" spans="2:24" s="33" customFormat="1" ht="24.95" customHeight="1">
      <c r="B50" s="40">
        <v>37</v>
      </c>
      <c r="C50" s="41">
        <f>VLOOKUP(B50,BIODATA!$A$13:$C$57,2,FALSE)</f>
        <v>0</v>
      </c>
      <c r="D50" s="40">
        <f>CatatanKI2!T50</f>
        <v>0</v>
      </c>
      <c r="E50" s="40">
        <f>CatatanKI2!U50</f>
        <v>0</v>
      </c>
      <c r="F50" s="40">
        <f t="shared" si="6"/>
        <v>0</v>
      </c>
      <c r="G50" s="40">
        <f>CatatanKI2!V50</f>
        <v>0</v>
      </c>
      <c r="H50" s="40">
        <f>CatatanKI2!W50</f>
        <v>0</v>
      </c>
      <c r="I50" s="40">
        <f t="shared" si="0"/>
        <v>0</v>
      </c>
      <c r="J50" s="40">
        <f>CatatanKI2!X50</f>
        <v>0</v>
      </c>
      <c r="K50" s="40">
        <f>CatatanKI2!Y50</f>
        <v>0</v>
      </c>
      <c r="L50" s="40">
        <f t="shared" si="1"/>
        <v>0</v>
      </c>
      <c r="M50" s="40">
        <f>CatatanKI2!Z50</f>
        <v>0</v>
      </c>
      <c r="N50" s="40">
        <f>CatatanKI2!AA50</f>
        <v>0</v>
      </c>
      <c r="O50" s="40">
        <f t="shared" si="2"/>
        <v>0</v>
      </c>
      <c r="P50" s="40">
        <f>CatatanKI2!AB50</f>
        <v>0</v>
      </c>
      <c r="Q50" s="40">
        <f>CatatanKI2!AC50</f>
        <v>0</v>
      </c>
      <c r="R50" s="40">
        <f t="shared" si="3"/>
        <v>0</v>
      </c>
      <c r="S50" s="40">
        <f>CatatanKI2!AD50</f>
        <v>0</v>
      </c>
      <c r="T50" s="40">
        <f>CatatanKI2!AE50</f>
        <v>0</v>
      </c>
      <c r="U50" s="40">
        <f t="shared" si="4"/>
        <v>0</v>
      </c>
      <c r="V50" s="40">
        <f>CatatanKI2!AF50</f>
        <v>0</v>
      </c>
      <c r="W50" s="40">
        <f>CatatanKI2!AG50</f>
        <v>0</v>
      </c>
      <c r="X50" s="40">
        <f t="shared" si="5"/>
        <v>0</v>
      </c>
    </row>
    <row r="51" spans="2:24" s="33" customFormat="1" ht="24.95" customHeight="1">
      <c r="B51" s="40">
        <v>38</v>
      </c>
      <c r="C51" s="41">
        <f>VLOOKUP(B51,BIODATA!$A$13:$C$57,2,FALSE)</f>
        <v>0</v>
      </c>
      <c r="D51" s="40">
        <f>CatatanKI2!T51</f>
        <v>0</v>
      </c>
      <c r="E51" s="40">
        <f>CatatanKI2!U51</f>
        <v>0</v>
      </c>
      <c r="F51" s="40">
        <f t="shared" si="6"/>
        <v>0</v>
      </c>
      <c r="G51" s="40">
        <f>CatatanKI2!V51</f>
        <v>0</v>
      </c>
      <c r="H51" s="40">
        <f>CatatanKI2!W51</f>
        <v>0</v>
      </c>
      <c r="I51" s="40">
        <f t="shared" si="0"/>
        <v>0</v>
      </c>
      <c r="J51" s="40">
        <f>CatatanKI2!X51</f>
        <v>0</v>
      </c>
      <c r="K51" s="40">
        <f>CatatanKI2!Y51</f>
        <v>0</v>
      </c>
      <c r="L51" s="40">
        <f t="shared" si="1"/>
        <v>0</v>
      </c>
      <c r="M51" s="40">
        <f>CatatanKI2!Z51</f>
        <v>0</v>
      </c>
      <c r="N51" s="40">
        <f>CatatanKI2!AA51</f>
        <v>0</v>
      </c>
      <c r="O51" s="40">
        <f t="shared" si="2"/>
        <v>0</v>
      </c>
      <c r="P51" s="40">
        <f>CatatanKI2!AB51</f>
        <v>0</v>
      </c>
      <c r="Q51" s="40">
        <f>CatatanKI2!AC51</f>
        <v>0</v>
      </c>
      <c r="R51" s="40">
        <f t="shared" si="3"/>
        <v>0</v>
      </c>
      <c r="S51" s="40">
        <f>CatatanKI2!AD51</f>
        <v>0</v>
      </c>
      <c r="T51" s="40">
        <f>CatatanKI2!AE51</f>
        <v>0</v>
      </c>
      <c r="U51" s="40">
        <f t="shared" si="4"/>
        <v>0</v>
      </c>
      <c r="V51" s="40">
        <f>CatatanKI2!AF51</f>
        <v>0</v>
      </c>
      <c r="W51" s="40">
        <f>CatatanKI2!AG51</f>
        <v>0</v>
      </c>
      <c r="X51" s="40">
        <f t="shared" si="5"/>
        <v>0</v>
      </c>
    </row>
    <row r="52" spans="2:24" s="33" customFormat="1" ht="24.95" customHeight="1">
      <c r="B52" s="40">
        <v>39</v>
      </c>
      <c r="C52" s="41">
        <f>VLOOKUP(B52,BIODATA!$A$13:$C$57,2,FALSE)</f>
        <v>0</v>
      </c>
      <c r="D52" s="40">
        <f>CatatanKI2!T52</f>
        <v>0</v>
      </c>
      <c r="E52" s="40">
        <f>CatatanKI2!U52</f>
        <v>0</v>
      </c>
      <c r="F52" s="40">
        <f t="shared" si="6"/>
        <v>0</v>
      </c>
      <c r="G52" s="40">
        <f>CatatanKI2!V52</f>
        <v>0</v>
      </c>
      <c r="H52" s="40">
        <f>CatatanKI2!W52</f>
        <v>0</v>
      </c>
      <c r="I52" s="40">
        <f t="shared" si="0"/>
        <v>0</v>
      </c>
      <c r="J52" s="40">
        <f>CatatanKI2!X52</f>
        <v>0</v>
      </c>
      <c r="K52" s="40">
        <f>CatatanKI2!Y52</f>
        <v>0</v>
      </c>
      <c r="L52" s="40">
        <f t="shared" si="1"/>
        <v>0</v>
      </c>
      <c r="M52" s="40">
        <f>CatatanKI2!Z52</f>
        <v>0</v>
      </c>
      <c r="N52" s="40">
        <f>CatatanKI2!AA52</f>
        <v>0</v>
      </c>
      <c r="O52" s="40">
        <f t="shared" si="2"/>
        <v>0</v>
      </c>
      <c r="P52" s="40">
        <f>CatatanKI2!AB52</f>
        <v>0</v>
      </c>
      <c r="Q52" s="40">
        <f>CatatanKI2!AC52</f>
        <v>0</v>
      </c>
      <c r="R52" s="40">
        <f t="shared" si="3"/>
        <v>0</v>
      </c>
      <c r="S52" s="40">
        <f>CatatanKI2!AD52</f>
        <v>0</v>
      </c>
      <c r="T52" s="40">
        <f>CatatanKI2!AE52</f>
        <v>0</v>
      </c>
      <c r="U52" s="40">
        <f t="shared" si="4"/>
        <v>0</v>
      </c>
      <c r="V52" s="40">
        <f>CatatanKI2!AF52</f>
        <v>0</v>
      </c>
      <c r="W52" s="40">
        <f>CatatanKI2!AG52</f>
        <v>0</v>
      </c>
      <c r="X52" s="40">
        <f t="shared" si="5"/>
        <v>0</v>
      </c>
    </row>
    <row r="53" spans="2:24" s="33" customFormat="1" ht="24.95" customHeight="1">
      <c r="B53" s="40">
        <v>40</v>
      </c>
      <c r="C53" s="41">
        <f>VLOOKUP(B53,BIODATA!$A$13:$C$57,2,FALSE)</f>
        <v>0</v>
      </c>
      <c r="D53" s="40">
        <f>CatatanKI2!T53</f>
        <v>0</v>
      </c>
      <c r="E53" s="40">
        <f>CatatanKI2!U53</f>
        <v>0</v>
      </c>
      <c r="F53" s="40">
        <f t="shared" si="6"/>
        <v>0</v>
      </c>
      <c r="G53" s="40">
        <f>CatatanKI2!V53</f>
        <v>0</v>
      </c>
      <c r="H53" s="40">
        <f>CatatanKI2!W53</f>
        <v>0</v>
      </c>
      <c r="I53" s="40">
        <f t="shared" si="0"/>
        <v>0</v>
      </c>
      <c r="J53" s="40">
        <f>CatatanKI2!X53</f>
        <v>0</v>
      </c>
      <c r="K53" s="40">
        <f>CatatanKI2!Y53</f>
        <v>0</v>
      </c>
      <c r="L53" s="40">
        <f t="shared" si="1"/>
        <v>0</v>
      </c>
      <c r="M53" s="40">
        <f>CatatanKI2!Z53</f>
        <v>0</v>
      </c>
      <c r="N53" s="40">
        <f>CatatanKI2!AA53</f>
        <v>0</v>
      </c>
      <c r="O53" s="40">
        <f t="shared" si="2"/>
        <v>0</v>
      </c>
      <c r="P53" s="40">
        <f>CatatanKI2!AB53</f>
        <v>0</v>
      </c>
      <c r="Q53" s="40">
        <f>CatatanKI2!AC53</f>
        <v>0</v>
      </c>
      <c r="R53" s="40">
        <f t="shared" si="3"/>
        <v>0</v>
      </c>
      <c r="S53" s="40">
        <f>CatatanKI2!AD53</f>
        <v>0</v>
      </c>
      <c r="T53" s="40">
        <f>CatatanKI2!AE53</f>
        <v>0</v>
      </c>
      <c r="U53" s="40">
        <f t="shared" si="4"/>
        <v>0</v>
      </c>
      <c r="V53" s="40">
        <f>CatatanKI2!AF53</f>
        <v>0</v>
      </c>
      <c r="W53" s="40">
        <f>CatatanKI2!AG53</f>
        <v>0</v>
      </c>
      <c r="X53" s="40">
        <f t="shared" si="5"/>
        <v>0</v>
      </c>
    </row>
    <row r="54" spans="2:24" s="33" customFormat="1" ht="24.95" customHeight="1">
      <c r="B54" s="40">
        <v>41</v>
      </c>
      <c r="C54" s="41">
        <f>VLOOKUP(B54,BIODATA!$A$13:$C$57,2,FALSE)</f>
        <v>0</v>
      </c>
      <c r="D54" s="40">
        <f>CatatanKI2!T54</f>
        <v>0</v>
      </c>
      <c r="E54" s="40">
        <f>CatatanKI2!U54</f>
        <v>0</v>
      </c>
      <c r="F54" s="40">
        <f t="shared" si="6"/>
        <v>0</v>
      </c>
      <c r="G54" s="40">
        <f>CatatanKI2!V54</f>
        <v>0</v>
      </c>
      <c r="H54" s="40">
        <f>CatatanKI2!W54</f>
        <v>0</v>
      </c>
      <c r="I54" s="40">
        <f t="shared" si="0"/>
        <v>0</v>
      </c>
      <c r="J54" s="40">
        <f>CatatanKI2!X54</f>
        <v>0</v>
      </c>
      <c r="K54" s="40">
        <f>CatatanKI2!Y54</f>
        <v>0</v>
      </c>
      <c r="L54" s="40">
        <f t="shared" si="1"/>
        <v>0</v>
      </c>
      <c r="M54" s="40">
        <f>CatatanKI2!Z54</f>
        <v>0</v>
      </c>
      <c r="N54" s="40">
        <f>CatatanKI2!AA54</f>
        <v>0</v>
      </c>
      <c r="O54" s="40">
        <f t="shared" si="2"/>
        <v>0</v>
      </c>
      <c r="P54" s="40">
        <f>CatatanKI2!AB54</f>
        <v>0</v>
      </c>
      <c r="Q54" s="40">
        <f>CatatanKI2!AC54</f>
        <v>0</v>
      </c>
      <c r="R54" s="40">
        <f t="shared" si="3"/>
        <v>0</v>
      </c>
      <c r="S54" s="40">
        <f>CatatanKI2!AD54</f>
        <v>0</v>
      </c>
      <c r="T54" s="40">
        <f>CatatanKI2!AE54</f>
        <v>0</v>
      </c>
      <c r="U54" s="40">
        <f t="shared" si="4"/>
        <v>0</v>
      </c>
      <c r="V54" s="40">
        <f>CatatanKI2!AF54</f>
        <v>0</v>
      </c>
      <c r="W54" s="40">
        <f>CatatanKI2!AG54</f>
        <v>0</v>
      </c>
      <c r="X54" s="40">
        <f t="shared" si="5"/>
        <v>0</v>
      </c>
    </row>
    <row r="55" spans="2:24" s="33" customFormat="1" ht="24.95" customHeight="1">
      <c r="B55" s="40">
        <v>42</v>
      </c>
      <c r="C55" s="41">
        <f>VLOOKUP(B55,BIODATA!$A$13:$C$57,2,FALSE)</f>
        <v>0</v>
      </c>
      <c r="D55" s="40">
        <f>CatatanKI2!T55</f>
        <v>0</v>
      </c>
      <c r="E55" s="40">
        <f>CatatanKI2!U55</f>
        <v>0</v>
      </c>
      <c r="F55" s="40">
        <f t="shared" si="6"/>
        <v>0</v>
      </c>
      <c r="G55" s="40">
        <f>CatatanKI2!V55</f>
        <v>0</v>
      </c>
      <c r="H55" s="40">
        <f>CatatanKI2!W55</f>
        <v>0</v>
      </c>
      <c r="I55" s="40">
        <f t="shared" si="0"/>
        <v>0</v>
      </c>
      <c r="J55" s="40">
        <f>CatatanKI2!X55</f>
        <v>0</v>
      </c>
      <c r="K55" s="40">
        <f>CatatanKI2!Y55</f>
        <v>0</v>
      </c>
      <c r="L55" s="40">
        <f t="shared" si="1"/>
        <v>0</v>
      </c>
      <c r="M55" s="40">
        <f>CatatanKI2!Z55</f>
        <v>0</v>
      </c>
      <c r="N55" s="40">
        <f>CatatanKI2!AA55</f>
        <v>0</v>
      </c>
      <c r="O55" s="40">
        <f t="shared" si="2"/>
        <v>0</v>
      </c>
      <c r="P55" s="40">
        <f>CatatanKI2!AB55</f>
        <v>0</v>
      </c>
      <c r="Q55" s="40">
        <f>CatatanKI2!AC55</f>
        <v>0</v>
      </c>
      <c r="R55" s="40">
        <f t="shared" si="3"/>
        <v>0</v>
      </c>
      <c r="S55" s="40">
        <f>CatatanKI2!AD55</f>
        <v>0</v>
      </c>
      <c r="T55" s="40">
        <f>CatatanKI2!AE55</f>
        <v>0</v>
      </c>
      <c r="U55" s="40">
        <f t="shared" si="4"/>
        <v>0</v>
      </c>
      <c r="V55" s="40">
        <f>CatatanKI2!AF55</f>
        <v>0</v>
      </c>
      <c r="W55" s="40">
        <f>CatatanKI2!AG55</f>
        <v>0</v>
      </c>
      <c r="X55" s="40">
        <f t="shared" si="5"/>
        <v>0</v>
      </c>
    </row>
    <row r="56" spans="2:24" s="33" customFormat="1" ht="24.95" customHeight="1">
      <c r="B56" s="40">
        <v>43</v>
      </c>
      <c r="C56" s="41">
        <f>VLOOKUP(B56,BIODATA!$A$13:$C$57,2,FALSE)</f>
        <v>0</v>
      </c>
      <c r="D56" s="40">
        <f>CatatanKI2!T56</f>
        <v>0</v>
      </c>
      <c r="E56" s="40">
        <f>CatatanKI2!U56</f>
        <v>0</v>
      </c>
      <c r="F56" s="40">
        <f t="shared" si="6"/>
        <v>0</v>
      </c>
      <c r="G56" s="40">
        <f>CatatanKI2!V56</f>
        <v>0</v>
      </c>
      <c r="H56" s="40">
        <f>CatatanKI2!W56</f>
        <v>0</v>
      </c>
      <c r="I56" s="40">
        <f t="shared" si="0"/>
        <v>0</v>
      </c>
      <c r="J56" s="40">
        <f>CatatanKI2!X56</f>
        <v>0</v>
      </c>
      <c r="K56" s="40">
        <f>CatatanKI2!Y56</f>
        <v>0</v>
      </c>
      <c r="L56" s="40">
        <f t="shared" si="1"/>
        <v>0</v>
      </c>
      <c r="M56" s="40">
        <f>CatatanKI2!Z56</f>
        <v>0</v>
      </c>
      <c r="N56" s="40">
        <f>CatatanKI2!AA56</f>
        <v>0</v>
      </c>
      <c r="O56" s="40">
        <f t="shared" si="2"/>
        <v>0</v>
      </c>
      <c r="P56" s="40">
        <f>CatatanKI2!AB56</f>
        <v>0</v>
      </c>
      <c r="Q56" s="40">
        <f>CatatanKI2!AC56</f>
        <v>0</v>
      </c>
      <c r="R56" s="40">
        <f t="shared" si="3"/>
        <v>0</v>
      </c>
      <c r="S56" s="40">
        <f>CatatanKI2!AD56</f>
        <v>0</v>
      </c>
      <c r="T56" s="40">
        <f>CatatanKI2!AE56</f>
        <v>0</v>
      </c>
      <c r="U56" s="40">
        <f t="shared" si="4"/>
        <v>0</v>
      </c>
      <c r="V56" s="40">
        <f>CatatanKI2!AF56</f>
        <v>0</v>
      </c>
      <c r="W56" s="40">
        <f>CatatanKI2!AG56</f>
        <v>0</v>
      </c>
      <c r="X56" s="40">
        <f t="shared" si="5"/>
        <v>0</v>
      </c>
    </row>
    <row r="57" spans="2:24" s="33" customFormat="1" ht="24.95" customHeight="1">
      <c r="B57" s="40">
        <v>44</v>
      </c>
      <c r="C57" s="41">
        <f>VLOOKUP(B57,BIODATA!$A$13:$C$57,2,FALSE)</f>
        <v>0</v>
      </c>
      <c r="D57" s="40">
        <f>CatatanKI2!T57</f>
        <v>0</v>
      </c>
      <c r="E57" s="40">
        <f>CatatanKI2!U57</f>
        <v>0</v>
      </c>
      <c r="F57" s="40">
        <f t="shared" si="6"/>
        <v>0</v>
      </c>
      <c r="G57" s="40">
        <f>CatatanKI2!V57</f>
        <v>0</v>
      </c>
      <c r="H57" s="40">
        <f>CatatanKI2!W57</f>
        <v>0</v>
      </c>
      <c r="I57" s="40">
        <f t="shared" si="0"/>
        <v>0</v>
      </c>
      <c r="J57" s="40">
        <f>CatatanKI2!X57</f>
        <v>0</v>
      </c>
      <c r="K57" s="40">
        <f>CatatanKI2!Y57</f>
        <v>0</v>
      </c>
      <c r="L57" s="40">
        <f t="shared" si="1"/>
        <v>0</v>
      </c>
      <c r="M57" s="40">
        <f>CatatanKI2!Z57</f>
        <v>0</v>
      </c>
      <c r="N57" s="40">
        <f>CatatanKI2!AA57</f>
        <v>0</v>
      </c>
      <c r="O57" s="40">
        <f t="shared" si="2"/>
        <v>0</v>
      </c>
      <c r="P57" s="40">
        <f>CatatanKI2!AB57</f>
        <v>0</v>
      </c>
      <c r="Q57" s="40">
        <f>CatatanKI2!AC57</f>
        <v>0</v>
      </c>
      <c r="R57" s="40">
        <f t="shared" si="3"/>
        <v>0</v>
      </c>
      <c r="S57" s="40">
        <f>CatatanKI2!AD57</f>
        <v>0</v>
      </c>
      <c r="T57" s="40">
        <f>CatatanKI2!AE57</f>
        <v>0</v>
      </c>
      <c r="U57" s="40">
        <f t="shared" si="4"/>
        <v>0</v>
      </c>
      <c r="V57" s="40">
        <f>CatatanKI2!AF57</f>
        <v>0</v>
      </c>
      <c r="W57" s="40">
        <f>CatatanKI2!AG57</f>
        <v>0</v>
      </c>
      <c r="X57" s="40">
        <f t="shared" si="5"/>
        <v>0</v>
      </c>
    </row>
    <row r="58" spans="2:24" s="33" customFormat="1" ht="24.95" customHeight="1">
      <c r="B58" s="40">
        <v>45</v>
      </c>
      <c r="C58" s="41">
        <f>VLOOKUP(B58,BIODATA!$A$13:$C$57,2,FALSE)</f>
        <v>0</v>
      </c>
      <c r="D58" s="40">
        <f>CatatanKI2!T58</f>
        <v>0</v>
      </c>
      <c r="E58" s="40">
        <f>CatatanKI2!U58</f>
        <v>0</v>
      </c>
      <c r="F58" s="40">
        <f>D58-E58</f>
        <v>0</v>
      </c>
      <c r="G58" s="40">
        <f>CatatanKI2!V58</f>
        <v>0</v>
      </c>
      <c r="H58" s="40">
        <f>CatatanKI2!W58</f>
        <v>0</v>
      </c>
      <c r="I58" s="40">
        <f>G58-H58</f>
        <v>0</v>
      </c>
      <c r="J58" s="40">
        <f>CatatanKI2!X58</f>
        <v>0</v>
      </c>
      <c r="K58" s="40">
        <f>CatatanKI2!Y58</f>
        <v>0</v>
      </c>
      <c r="L58" s="40">
        <f t="shared" si="1"/>
        <v>0</v>
      </c>
      <c r="M58" s="40">
        <f>CatatanKI2!Z58</f>
        <v>0</v>
      </c>
      <c r="N58" s="40">
        <f>CatatanKI2!AA58</f>
        <v>0</v>
      </c>
      <c r="O58" s="40">
        <f t="shared" si="2"/>
        <v>0</v>
      </c>
      <c r="P58" s="40">
        <f>CatatanKI2!AB58</f>
        <v>0</v>
      </c>
      <c r="Q58" s="40">
        <f>CatatanKI2!AC58</f>
        <v>0</v>
      </c>
      <c r="R58" s="40">
        <f t="shared" si="3"/>
        <v>0</v>
      </c>
      <c r="S58" s="40">
        <f>CatatanKI2!AD58</f>
        <v>0</v>
      </c>
      <c r="T58" s="40">
        <f>CatatanKI2!AE58</f>
        <v>0</v>
      </c>
      <c r="U58" s="40">
        <f t="shared" si="4"/>
        <v>0</v>
      </c>
      <c r="V58" s="40">
        <f>CatatanKI2!AF58</f>
        <v>0</v>
      </c>
      <c r="W58" s="40">
        <f>CatatanKI2!AG58</f>
        <v>0</v>
      </c>
      <c r="X58" s="40">
        <f t="shared" si="5"/>
        <v>0</v>
      </c>
    </row>
    <row r="59" spans="2:24" s="38" customFormat="1" ht="15" customHeight="1"/>
    <row r="60" spans="2:24" ht="24.95" customHeight="1"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380" t="s">
        <v>185</v>
      </c>
      <c r="R60" s="380"/>
      <c r="S60" s="380"/>
      <c r="T60" s="380"/>
      <c r="U60" s="380"/>
      <c r="V60" s="380"/>
      <c r="W60" s="380"/>
      <c r="X60" s="222"/>
    </row>
    <row r="61" spans="2:24" ht="24.95" customHeight="1"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380" t="str">
        <f>CatatanKI1!$I$174</f>
        <v>Guru Kelas 3</v>
      </c>
      <c r="R61" s="380"/>
      <c r="S61" s="380"/>
      <c r="T61" s="380"/>
      <c r="U61" s="380"/>
      <c r="V61" s="380"/>
      <c r="W61" s="380"/>
      <c r="X61" s="222"/>
    </row>
    <row r="62" spans="2:24" ht="15" customHeight="1">
      <c r="C62" s="7"/>
      <c r="D62" s="7"/>
      <c r="E62" s="7"/>
      <c r="F62" s="7"/>
      <c r="G62" s="7"/>
      <c r="H62" s="7"/>
      <c r="I62" s="7"/>
      <c r="J62" s="7"/>
      <c r="K62" s="10"/>
      <c r="L62" s="10"/>
      <c r="M62" s="10"/>
      <c r="N62" s="7"/>
      <c r="O62" s="7"/>
      <c r="Q62" s="7"/>
      <c r="R62" s="7"/>
    </row>
    <row r="63" spans="2:24" ht="15" customHeight="1">
      <c r="C63" s="7"/>
      <c r="D63" s="7"/>
      <c r="E63" s="7"/>
      <c r="F63" s="7"/>
      <c r="G63" s="7"/>
      <c r="H63" s="7"/>
      <c r="I63" s="7"/>
      <c r="J63" s="7"/>
      <c r="K63" s="10"/>
      <c r="L63" s="10"/>
      <c r="M63" s="10"/>
      <c r="N63" s="7"/>
      <c r="O63" s="7"/>
      <c r="Q63" s="7"/>
      <c r="R63" s="7"/>
    </row>
    <row r="64" spans="2:24" ht="15" customHeight="1">
      <c r="C64" s="7"/>
      <c r="D64" s="7"/>
      <c r="E64" s="7"/>
      <c r="F64" s="7"/>
      <c r="G64" s="10"/>
      <c r="H64" s="7"/>
      <c r="I64" s="7"/>
      <c r="J64" s="7"/>
      <c r="K64" s="10"/>
      <c r="L64" s="10"/>
      <c r="M64" s="10"/>
      <c r="N64" s="7"/>
      <c r="O64" s="7"/>
      <c r="Q64" s="7"/>
      <c r="R64" s="7"/>
    </row>
    <row r="65" spans="3:24" ht="24.95" customHeight="1"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381">
        <f>'Data Sekolah'!$D$8</f>
        <v>0</v>
      </c>
      <c r="R65" s="382"/>
      <c r="S65" s="382"/>
      <c r="T65" s="382"/>
      <c r="U65" s="382"/>
      <c r="V65" s="382"/>
      <c r="W65" s="382"/>
      <c r="X65" s="223"/>
    </row>
    <row r="66" spans="3:24" ht="24.95" customHeight="1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412" t="str">
        <f>'Data Sekolah'!$B$9&amp;" : "&amp;'Data Sekolah'!$D$9</f>
        <v xml:space="preserve">NIP : </v>
      </c>
      <c r="R66" s="412"/>
      <c r="S66" s="412"/>
      <c r="T66" s="412"/>
      <c r="U66" s="412"/>
      <c r="V66" s="412"/>
      <c r="W66" s="412"/>
      <c r="X66" s="224"/>
    </row>
    <row r="67" spans="3:24" ht="15" customHeight="1">
      <c r="C67" s="15"/>
      <c r="D67" s="15"/>
      <c r="E67" s="15"/>
      <c r="F67" s="15"/>
      <c r="G67" s="1"/>
    </row>
    <row r="68" spans="3:24" ht="24.95" customHeight="1">
      <c r="C68" s="15"/>
      <c r="D68" s="15"/>
      <c r="E68" s="15"/>
      <c r="F68" s="15"/>
      <c r="G68" s="1"/>
    </row>
    <row r="69" spans="3:24" ht="24.95" customHeight="1">
      <c r="C69" s="15"/>
      <c r="D69" s="15"/>
      <c r="E69" s="15"/>
      <c r="F69" s="15"/>
      <c r="G69" s="1"/>
    </row>
    <row r="70" spans="3:24" ht="24.95" customHeight="1">
      <c r="C70" s="15"/>
      <c r="D70" s="15"/>
      <c r="E70" s="15"/>
      <c r="F70" s="15"/>
      <c r="G70" s="1"/>
    </row>
  </sheetData>
  <sheetProtection selectLockedCells="1" selectUnlockedCells="1"/>
  <mergeCells count="21">
    <mergeCell ref="F12:F13"/>
    <mergeCell ref="V12:W12"/>
    <mergeCell ref="S12:T12"/>
    <mergeCell ref="X12:X13"/>
    <mergeCell ref="L12:L13"/>
    <mergeCell ref="P12:Q12"/>
    <mergeCell ref="B11:B13"/>
    <mergeCell ref="C11:C13"/>
    <mergeCell ref="D12:E12"/>
    <mergeCell ref="G12:H12"/>
    <mergeCell ref="J12:K12"/>
    <mergeCell ref="Q65:W65"/>
    <mergeCell ref="D11:X11"/>
    <mergeCell ref="Q66:W66"/>
    <mergeCell ref="O12:O13"/>
    <mergeCell ref="R12:R13"/>
    <mergeCell ref="U12:U13"/>
    <mergeCell ref="Q61:W61"/>
    <mergeCell ref="I12:I13"/>
    <mergeCell ref="M12:N12"/>
    <mergeCell ref="Q60:W60"/>
  </mergeCells>
  <phoneticPr fontId="2" type="noConversion"/>
  <printOptions horizontalCentered="1" verticalCentered="1"/>
  <pageMargins left="0.2" right="0.2" top="0.2" bottom="0.2" header="0.5" footer="0.5"/>
  <pageSetup paperSize="9" scale="7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B5:T79"/>
  <sheetViews>
    <sheetView showGridLines="0" showRowColHeaders="0" zoomScale="75" zoomScaleNormal="75" workbookViewId="0">
      <selection activeCell="Q3" sqref="Q3"/>
    </sheetView>
  </sheetViews>
  <sheetFormatPr defaultRowHeight="15"/>
  <cols>
    <col min="1" max="1" width="9.140625" style="225"/>
    <col min="2" max="2" width="22.28515625" style="225" customWidth="1"/>
    <col min="3" max="3" width="40" style="225" customWidth="1"/>
    <col min="4" max="4" width="10.7109375" style="225" customWidth="1"/>
    <col min="5" max="6" width="18.140625" style="225" customWidth="1"/>
    <col min="7" max="7" width="10.7109375" style="225" customWidth="1"/>
    <col min="8" max="9" width="18.140625" style="225" customWidth="1"/>
    <col min="10" max="10" width="10.7109375" style="225" customWidth="1"/>
    <col min="11" max="12" width="18.140625" style="225" customWidth="1"/>
    <col min="13" max="13" width="10.7109375" style="225" customWidth="1"/>
    <col min="14" max="15" width="18.140625" style="225" customWidth="1"/>
    <col min="16" max="16" width="9.140625" style="225"/>
    <col min="17" max="18" width="16.7109375" style="225" customWidth="1"/>
    <col min="19" max="19" width="19.7109375" style="225" customWidth="1"/>
    <col min="20" max="20" width="16.7109375" style="225" customWidth="1"/>
    <col min="21" max="16384" width="9.140625" style="225"/>
  </cols>
  <sheetData>
    <row r="5" spans="2:20" ht="18.75">
      <c r="B5" s="260" t="s">
        <v>295</v>
      </c>
    </row>
    <row r="6" spans="2:20">
      <c r="B6" s="226"/>
    </row>
    <row r="7" spans="2:20" ht="15.75">
      <c r="B7" s="140" t="s">
        <v>94</v>
      </c>
      <c r="C7" s="139" t="str">
        <f>": "&amp;'Data Sekolah'!$D$7</f>
        <v xml:space="preserve">: </v>
      </c>
    </row>
    <row r="8" spans="2:20" ht="15.75">
      <c r="B8" s="140" t="s">
        <v>96</v>
      </c>
      <c r="C8" s="37" t="str">
        <f>": "&amp;'Data Sekolah'!$D$10</f>
        <v>: 3</v>
      </c>
      <c r="D8" s="252" t="s">
        <v>304</v>
      </c>
      <c r="F8" s="254">
        <v>4</v>
      </c>
    </row>
    <row r="9" spans="2:20" ht="15.75">
      <c r="B9" s="140" t="s">
        <v>97</v>
      </c>
      <c r="C9" s="37" t="str">
        <f>": "&amp;'Data Sekolah'!$D$12</f>
        <v>: Ganjil</v>
      </c>
      <c r="D9" s="225" t="s">
        <v>305</v>
      </c>
      <c r="F9" s="254">
        <f>(-3)</f>
        <v>-3</v>
      </c>
    </row>
    <row r="10" spans="2:20" ht="15.75">
      <c r="B10" s="167" t="s">
        <v>276</v>
      </c>
      <c r="C10" s="150" t="str">
        <f>": "&amp;CatatanKI1!$F$9</f>
        <v>: PPKn</v>
      </c>
    </row>
    <row r="11" spans="2:20" ht="15.75">
      <c r="B11" s="140" t="s">
        <v>93</v>
      </c>
      <c r="C11" s="37" t="str">
        <f>": "&amp;'Data Sekolah'!$D$13</f>
        <v>: 2019/2020</v>
      </c>
      <c r="D11" s="227" t="s">
        <v>277</v>
      </c>
    </row>
    <row r="12" spans="2:20">
      <c r="B12" s="226"/>
    </row>
    <row r="13" spans="2:20" ht="15" customHeight="1">
      <c r="B13" s="428" t="s">
        <v>278</v>
      </c>
      <c r="C13" s="429" t="s">
        <v>220</v>
      </c>
      <c r="D13" s="432" t="s">
        <v>279</v>
      </c>
      <c r="E13" s="432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Q13" s="418" t="s">
        <v>307</v>
      </c>
      <c r="R13" s="418"/>
      <c r="S13" s="418"/>
      <c r="T13" s="418"/>
    </row>
    <row r="14" spans="2:20" ht="16.5" customHeight="1">
      <c r="B14" s="428"/>
      <c r="C14" s="430"/>
      <c r="D14" s="432">
        <v>1</v>
      </c>
      <c r="E14" s="432"/>
      <c r="F14" s="432"/>
      <c r="G14" s="432">
        <f>D14+1</f>
        <v>2</v>
      </c>
      <c r="H14" s="432"/>
      <c r="I14" s="432"/>
      <c r="J14" s="432">
        <f>G14+1</f>
        <v>3</v>
      </c>
      <c r="K14" s="432"/>
      <c r="L14" s="432"/>
      <c r="M14" s="432">
        <f>J14+1</f>
        <v>4</v>
      </c>
      <c r="N14" s="432"/>
      <c r="O14" s="432"/>
      <c r="Q14" s="418"/>
      <c r="R14" s="418"/>
      <c r="S14" s="418"/>
      <c r="T14" s="418"/>
    </row>
    <row r="15" spans="2:20" ht="15" customHeight="1">
      <c r="B15" s="428"/>
      <c r="C15" s="430"/>
      <c r="D15" s="425" t="str">
        <f>'KI1'!$C$9</f>
        <v>Ketaatan beribadah</v>
      </c>
      <c r="E15" s="426"/>
      <c r="F15" s="427"/>
      <c r="G15" s="425" t="str">
        <f>'KI1'!$C$16</f>
        <v>Berperilaku syukur</v>
      </c>
      <c r="H15" s="426"/>
      <c r="I15" s="427"/>
      <c r="J15" s="425" t="str">
        <f>'KI1'!$C$27</f>
        <v>Berdoa sebelum dan sesudah melakukan kegiatan</v>
      </c>
      <c r="K15" s="426"/>
      <c r="L15" s="427"/>
      <c r="M15" s="425" t="str">
        <f>'KI1'!$C$32</f>
        <v>Toleransi dalam beribadah</v>
      </c>
      <c r="N15" s="426"/>
      <c r="O15" s="427"/>
      <c r="Q15" s="418" t="str">
        <f>D15</f>
        <v>Ketaatan beribadah</v>
      </c>
      <c r="R15" s="418" t="str">
        <f>G15</f>
        <v>Berperilaku syukur</v>
      </c>
      <c r="S15" s="418" t="str">
        <f>J15</f>
        <v>Berdoa sebelum dan sesudah melakukan kegiatan</v>
      </c>
      <c r="T15" s="418" t="str">
        <f>M15</f>
        <v>Toleransi dalam beribadah</v>
      </c>
    </row>
    <row r="16" spans="2:20" ht="38.25" customHeight="1">
      <c r="B16" s="428"/>
      <c r="C16" s="431"/>
      <c r="D16" s="250" t="s">
        <v>298</v>
      </c>
      <c r="E16" s="250" t="s">
        <v>299</v>
      </c>
      <c r="F16" s="251" t="s">
        <v>297</v>
      </c>
      <c r="G16" s="250" t="s">
        <v>298</v>
      </c>
      <c r="H16" s="250" t="s">
        <v>299</v>
      </c>
      <c r="I16" s="251" t="s">
        <v>297</v>
      </c>
      <c r="J16" s="250" t="s">
        <v>298</v>
      </c>
      <c r="K16" s="250" t="s">
        <v>299</v>
      </c>
      <c r="L16" s="251" t="s">
        <v>297</v>
      </c>
      <c r="M16" s="250" t="s">
        <v>298</v>
      </c>
      <c r="N16" s="250" t="s">
        <v>299</v>
      </c>
      <c r="O16" s="251" t="s">
        <v>297</v>
      </c>
      <c r="Q16" s="418"/>
      <c r="R16" s="418"/>
      <c r="S16" s="418"/>
      <c r="T16" s="418"/>
    </row>
    <row r="17" spans="2:20">
      <c r="B17" s="228">
        <v>1</v>
      </c>
      <c r="C17" s="229">
        <f>BIODATA!B13</f>
        <v>0</v>
      </c>
      <c r="D17" s="231">
        <f>IF(REKAPKI1!F14&lt;=(2*$F$9),1,IF(REKAPKI1!F14&lt;=$F$9,2,IF(REKAPKI1!F14&gt;=$F$8,4,IF(REKAPKI1!F14=$F$8,4,3))))</f>
        <v>3</v>
      </c>
      <c r="E17" s="254">
        <f>D17</f>
        <v>3</v>
      </c>
      <c r="F17" s="231">
        <f>IF(E17=0,D17,E17)</f>
        <v>3</v>
      </c>
      <c r="G17" s="231">
        <f>IF(REKAPKI1!I14&lt;=(2*$F$9),1,IF(REKAPKI1!I14&lt;=$F$9,2,IF(REKAPKI1!I14&gt;=$F$8,4,IF(REKAPKI1!I14=$F$8,4,3))))</f>
        <v>3</v>
      </c>
      <c r="H17" s="254">
        <f>G17</f>
        <v>3</v>
      </c>
      <c r="I17" s="231">
        <f>IF(H17=0,G17,H17)</f>
        <v>3</v>
      </c>
      <c r="J17" s="231">
        <f>IF(REKAPKI1!L14&lt;=(2*$F$9),1,IF(REKAPKI1!L14&lt;=$F$9,2,IF(REKAPKI1!L14&gt;=$F$8,4,IF(REKAPKI1!L14=$F$8,4,3))))</f>
        <v>3</v>
      </c>
      <c r="K17" s="254">
        <f>J17</f>
        <v>3</v>
      </c>
      <c r="L17" s="231">
        <f>IF(K17=0,J17,K17)</f>
        <v>3</v>
      </c>
      <c r="M17" s="231">
        <f>IF(REKAPKI1!O14&lt;=(2*$F$9),1,IF(REKAPKI1!O14&lt;=$F$9,2,IF(REKAPKI1!O14&gt;=$F$8,4,IF(REKAPKI1!O14=$F$8,4,3))))</f>
        <v>3</v>
      </c>
      <c r="N17" s="254">
        <f>M17</f>
        <v>3</v>
      </c>
      <c r="O17" s="231">
        <f>IF(N17=0,M17,N17)</f>
        <v>3</v>
      </c>
      <c r="Q17" s="254">
        <f>F17</f>
        <v>3</v>
      </c>
      <c r="R17" s="254">
        <f>I17</f>
        <v>3</v>
      </c>
      <c r="S17" s="254">
        <f>L17</f>
        <v>3</v>
      </c>
      <c r="T17" s="254">
        <f>O17</f>
        <v>3</v>
      </c>
    </row>
    <row r="18" spans="2:20">
      <c r="B18" s="228">
        <v>2</v>
      </c>
      <c r="C18" s="229">
        <f>BIODATA!B14</f>
        <v>0</v>
      </c>
      <c r="D18" s="231">
        <f>IF(REKAPKI1!F15&lt;=(2*$F$9),1,IF(REKAPKI1!F15&lt;=$F$9,2,IF(REKAPKI1!F15&gt;=$F$8,4,IF(REKAPKI1!F15=$F$8,4,3))))</f>
        <v>3</v>
      </c>
      <c r="E18" s="254">
        <f t="shared" ref="E18:E61" si="0">D18</f>
        <v>3</v>
      </c>
      <c r="F18" s="231">
        <f t="shared" ref="F18:F61" si="1">IF(E18=0,D18,E18)</f>
        <v>3</v>
      </c>
      <c r="G18" s="231">
        <f>IF(REKAPKI1!I15&lt;=(2*$F$9),1,IF(REKAPKI1!I15&lt;=$F$9,2,IF(REKAPKI1!I15&gt;=$F$8,4,IF(REKAPKI1!I15=$F$8,4,3))))</f>
        <v>3</v>
      </c>
      <c r="H18" s="254">
        <f t="shared" ref="H18:H61" si="2">G18</f>
        <v>3</v>
      </c>
      <c r="I18" s="231">
        <f t="shared" ref="I18:I61" si="3">IF(H18=0,G18,H18)</f>
        <v>3</v>
      </c>
      <c r="J18" s="231">
        <f>IF(REKAPKI1!L15&lt;=(2*$F$9),1,IF(REKAPKI1!L15&lt;=$F$9,2,IF(REKAPKI1!L15&gt;=$F$8,4,IF(REKAPKI1!L15=$F$8,4,3))))</f>
        <v>3</v>
      </c>
      <c r="K18" s="254">
        <f t="shared" ref="K18:K61" si="4">J18</f>
        <v>3</v>
      </c>
      <c r="L18" s="231">
        <f t="shared" ref="L18:L61" si="5">IF(K18=0,J18,K18)</f>
        <v>3</v>
      </c>
      <c r="M18" s="231">
        <f>IF(REKAPKI1!O15&lt;=(2*$F$9),1,IF(REKAPKI1!O15&lt;=$F$9,2,IF(REKAPKI1!O15&gt;=$F$8,4,IF(REKAPKI1!O15=$F$8,4,3))))</f>
        <v>3</v>
      </c>
      <c r="N18" s="254">
        <f t="shared" ref="N18:N61" si="6">M18</f>
        <v>3</v>
      </c>
      <c r="O18" s="231">
        <f t="shared" ref="O18:O61" si="7">IF(N18=0,M18,N18)</f>
        <v>3</v>
      </c>
      <c r="Q18" s="254">
        <f t="shared" ref="Q18:Q61" si="8">F18</f>
        <v>3</v>
      </c>
      <c r="R18" s="254">
        <f t="shared" ref="R18:R61" si="9">I18</f>
        <v>3</v>
      </c>
      <c r="S18" s="254">
        <f t="shared" ref="S18:S61" si="10">L18</f>
        <v>3</v>
      </c>
      <c r="T18" s="254">
        <f t="shared" ref="T18:T61" si="11">O18</f>
        <v>3</v>
      </c>
    </row>
    <row r="19" spans="2:20">
      <c r="B19" s="228">
        <v>3</v>
      </c>
      <c r="C19" s="229">
        <f>BIODATA!B15</f>
        <v>0</v>
      </c>
      <c r="D19" s="231">
        <f>IF(REKAPKI1!F16&lt;=(2*$F$9),1,IF(REKAPKI1!F16&lt;=$F$9,2,IF(REKAPKI1!F16&gt;=$F$8,4,IF(REKAPKI1!F16=$F$8,4,3))))</f>
        <v>3</v>
      </c>
      <c r="E19" s="254">
        <f t="shared" si="0"/>
        <v>3</v>
      </c>
      <c r="F19" s="231">
        <f t="shared" si="1"/>
        <v>3</v>
      </c>
      <c r="G19" s="231">
        <f>IF(REKAPKI1!I16&lt;=(2*$F$9),1,IF(REKAPKI1!I16&lt;=$F$9,2,IF(REKAPKI1!I16&gt;=$F$8,4,IF(REKAPKI1!I16=$F$8,4,3))))</f>
        <v>3</v>
      </c>
      <c r="H19" s="254">
        <f t="shared" si="2"/>
        <v>3</v>
      </c>
      <c r="I19" s="231">
        <f t="shared" si="3"/>
        <v>3</v>
      </c>
      <c r="J19" s="231">
        <f>IF(REKAPKI1!L16&lt;=(2*$F$9),1,IF(REKAPKI1!L16&lt;=$F$9,2,IF(REKAPKI1!L16&gt;=$F$8,4,IF(REKAPKI1!L16=$F$8,4,3))))</f>
        <v>3</v>
      </c>
      <c r="K19" s="254">
        <f t="shared" si="4"/>
        <v>3</v>
      </c>
      <c r="L19" s="231">
        <f t="shared" si="5"/>
        <v>3</v>
      </c>
      <c r="M19" s="231">
        <f>IF(REKAPKI1!O16&lt;=(2*$F$9),1,IF(REKAPKI1!O16&lt;=$F$9,2,IF(REKAPKI1!O16&gt;=$F$8,4,IF(REKAPKI1!O16=$F$8,4,3))))</f>
        <v>3</v>
      </c>
      <c r="N19" s="254">
        <f t="shared" si="6"/>
        <v>3</v>
      </c>
      <c r="O19" s="231">
        <f t="shared" si="7"/>
        <v>3</v>
      </c>
      <c r="Q19" s="254">
        <f t="shared" si="8"/>
        <v>3</v>
      </c>
      <c r="R19" s="254">
        <f t="shared" si="9"/>
        <v>3</v>
      </c>
      <c r="S19" s="254">
        <f t="shared" si="10"/>
        <v>3</v>
      </c>
      <c r="T19" s="254">
        <f t="shared" si="11"/>
        <v>3</v>
      </c>
    </row>
    <row r="20" spans="2:20">
      <c r="B20" s="228">
        <v>4</v>
      </c>
      <c r="C20" s="229">
        <f>BIODATA!B16</f>
        <v>0</v>
      </c>
      <c r="D20" s="231">
        <f>IF(REKAPKI1!F17&lt;=(2*$F$9),1,IF(REKAPKI1!F17&lt;=$F$9,2,IF(REKAPKI1!F17&gt;=$F$8,4,IF(REKAPKI1!F17=$F$8,4,3))))</f>
        <v>3</v>
      </c>
      <c r="E20" s="254">
        <f t="shared" si="0"/>
        <v>3</v>
      </c>
      <c r="F20" s="231">
        <f t="shared" si="1"/>
        <v>3</v>
      </c>
      <c r="G20" s="231">
        <f>IF(REKAPKI1!I17&lt;=(2*$F$9),1,IF(REKAPKI1!I17&lt;=$F$9,2,IF(REKAPKI1!I17&gt;=$F$8,4,IF(REKAPKI1!I17=$F$8,4,3))))</f>
        <v>3</v>
      </c>
      <c r="H20" s="254">
        <f t="shared" si="2"/>
        <v>3</v>
      </c>
      <c r="I20" s="231">
        <f t="shared" si="3"/>
        <v>3</v>
      </c>
      <c r="J20" s="231">
        <f>IF(REKAPKI1!L17&lt;=(2*$F$9),1,IF(REKAPKI1!L17&lt;=$F$9,2,IF(REKAPKI1!L17&gt;=$F$8,4,IF(REKAPKI1!L17=$F$8,4,3))))</f>
        <v>3</v>
      </c>
      <c r="K20" s="254">
        <f t="shared" si="4"/>
        <v>3</v>
      </c>
      <c r="L20" s="231">
        <f t="shared" si="5"/>
        <v>3</v>
      </c>
      <c r="M20" s="231">
        <f>IF(REKAPKI1!O17&lt;=(2*$F$9),1,IF(REKAPKI1!O17&lt;=$F$9,2,IF(REKAPKI1!O17&gt;=$F$8,4,IF(REKAPKI1!O17=$F$8,4,3))))</f>
        <v>3</v>
      </c>
      <c r="N20" s="254">
        <f t="shared" si="6"/>
        <v>3</v>
      </c>
      <c r="O20" s="231">
        <f t="shared" si="7"/>
        <v>3</v>
      </c>
      <c r="Q20" s="254">
        <f t="shared" si="8"/>
        <v>3</v>
      </c>
      <c r="R20" s="254">
        <f t="shared" si="9"/>
        <v>3</v>
      </c>
      <c r="S20" s="254">
        <f t="shared" si="10"/>
        <v>3</v>
      </c>
      <c r="T20" s="254">
        <f t="shared" si="11"/>
        <v>3</v>
      </c>
    </row>
    <row r="21" spans="2:20">
      <c r="B21" s="228">
        <v>5</v>
      </c>
      <c r="C21" s="229">
        <f>BIODATA!B17</f>
        <v>0</v>
      </c>
      <c r="D21" s="231">
        <f>IF(REKAPKI1!F18&lt;=(2*$F$9),1,IF(REKAPKI1!F18&lt;=$F$9,2,IF(REKAPKI1!F18&gt;=$F$8,4,IF(REKAPKI1!F18=$F$8,4,3))))</f>
        <v>3</v>
      </c>
      <c r="E21" s="254">
        <f t="shared" si="0"/>
        <v>3</v>
      </c>
      <c r="F21" s="231">
        <f t="shared" si="1"/>
        <v>3</v>
      </c>
      <c r="G21" s="231">
        <f>IF(REKAPKI1!I18&lt;=(2*$F$9),1,IF(REKAPKI1!I18&lt;=$F$9,2,IF(REKAPKI1!I18&gt;=$F$8,4,IF(REKAPKI1!I18=$F$8,4,3))))</f>
        <v>3</v>
      </c>
      <c r="H21" s="254">
        <f t="shared" si="2"/>
        <v>3</v>
      </c>
      <c r="I21" s="231">
        <f t="shared" si="3"/>
        <v>3</v>
      </c>
      <c r="J21" s="231">
        <f>IF(REKAPKI1!L18&lt;=(2*$F$9),1,IF(REKAPKI1!L18&lt;=$F$9,2,IF(REKAPKI1!L18&gt;=$F$8,4,IF(REKAPKI1!L18=$F$8,4,3))))</f>
        <v>3</v>
      </c>
      <c r="K21" s="254">
        <f t="shared" si="4"/>
        <v>3</v>
      </c>
      <c r="L21" s="231">
        <f t="shared" si="5"/>
        <v>3</v>
      </c>
      <c r="M21" s="231">
        <f>IF(REKAPKI1!O18&lt;=(2*$F$9),1,IF(REKAPKI1!O18&lt;=$F$9,2,IF(REKAPKI1!O18&gt;=$F$8,4,IF(REKAPKI1!O18=$F$8,4,3))))</f>
        <v>3</v>
      </c>
      <c r="N21" s="254">
        <f t="shared" si="6"/>
        <v>3</v>
      </c>
      <c r="O21" s="231">
        <f t="shared" si="7"/>
        <v>3</v>
      </c>
      <c r="Q21" s="254">
        <f t="shared" si="8"/>
        <v>3</v>
      </c>
      <c r="R21" s="254">
        <f t="shared" si="9"/>
        <v>3</v>
      </c>
      <c r="S21" s="254">
        <f t="shared" si="10"/>
        <v>3</v>
      </c>
      <c r="T21" s="254">
        <f t="shared" si="11"/>
        <v>3</v>
      </c>
    </row>
    <row r="22" spans="2:20">
      <c r="B22" s="228">
        <v>6</v>
      </c>
      <c r="C22" s="229">
        <f>BIODATA!B18</f>
        <v>0</v>
      </c>
      <c r="D22" s="231">
        <f>IF(REKAPKI1!F19&lt;=(2*$F$9),1,IF(REKAPKI1!F19&lt;=$F$9,2,IF(REKAPKI1!F19&gt;=$F$8,4,IF(REKAPKI1!F19=$F$8,4,3))))</f>
        <v>3</v>
      </c>
      <c r="E22" s="254">
        <f t="shared" si="0"/>
        <v>3</v>
      </c>
      <c r="F22" s="231">
        <f t="shared" si="1"/>
        <v>3</v>
      </c>
      <c r="G22" s="231">
        <f>IF(REKAPKI1!I19&lt;=(2*$F$9),1,IF(REKAPKI1!I19&lt;=$F$9,2,IF(REKAPKI1!I19&gt;=$F$8,4,IF(REKAPKI1!I19=$F$8,4,3))))</f>
        <v>3</v>
      </c>
      <c r="H22" s="254">
        <f t="shared" si="2"/>
        <v>3</v>
      </c>
      <c r="I22" s="231">
        <f t="shared" si="3"/>
        <v>3</v>
      </c>
      <c r="J22" s="231">
        <f>IF(REKAPKI1!L19&lt;=(2*$F$9),1,IF(REKAPKI1!L19&lt;=$F$9,2,IF(REKAPKI1!L19&gt;=$F$8,4,IF(REKAPKI1!L19=$F$8,4,3))))</f>
        <v>3</v>
      </c>
      <c r="K22" s="254">
        <f t="shared" si="4"/>
        <v>3</v>
      </c>
      <c r="L22" s="231">
        <f t="shared" si="5"/>
        <v>3</v>
      </c>
      <c r="M22" s="231">
        <f>IF(REKAPKI1!O19&lt;=(2*$F$9),1,IF(REKAPKI1!O19&lt;=$F$9,2,IF(REKAPKI1!O19&gt;=$F$8,4,IF(REKAPKI1!O19=$F$8,4,3))))</f>
        <v>3</v>
      </c>
      <c r="N22" s="254">
        <f t="shared" si="6"/>
        <v>3</v>
      </c>
      <c r="O22" s="231">
        <f t="shared" si="7"/>
        <v>3</v>
      </c>
      <c r="Q22" s="254">
        <f t="shared" si="8"/>
        <v>3</v>
      </c>
      <c r="R22" s="254">
        <f t="shared" si="9"/>
        <v>3</v>
      </c>
      <c r="S22" s="254">
        <f t="shared" si="10"/>
        <v>3</v>
      </c>
      <c r="T22" s="254">
        <f t="shared" si="11"/>
        <v>3</v>
      </c>
    </row>
    <row r="23" spans="2:20">
      <c r="B23" s="228">
        <v>7</v>
      </c>
      <c r="C23" s="229">
        <f>BIODATA!B19</f>
        <v>0</v>
      </c>
      <c r="D23" s="231">
        <f>IF(REKAPKI1!F20&lt;=(2*$F$9),1,IF(REKAPKI1!F20&lt;=$F$9,2,IF(REKAPKI1!F20&gt;=$F$8,4,IF(REKAPKI1!F20=$F$8,4,3))))</f>
        <v>3</v>
      </c>
      <c r="E23" s="254">
        <f t="shared" si="0"/>
        <v>3</v>
      </c>
      <c r="F23" s="231">
        <f t="shared" si="1"/>
        <v>3</v>
      </c>
      <c r="G23" s="231">
        <f>IF(REKAPKI1!I20&lt;=(2*$F$9),1,IF(REKAPKI1!I20&lt;=$F$9,2,IF(REKAPKI1!I20&gt;=$F$8,4,IF(REKAPKI1!I20=$F$8,4,3))))</f>
        <v>3</v>
      </c>
      <c r="H23" s="254">
        <f t="shared" si="2"/>
        <v>3</v>
      </c>
      <c r="I23" s="231">
        <f t="shared" si="3"/>
        <v>3</v>
      </c>
      <c r="J23" s="231">
        <f>IF(REKAPKI1!L20&lt;=(2*$F$9),1,IF(REKAPKI1!L20&lt;=$F$9,2,IF(REKAPKI1!L20&gt;=$F$8,4,IF(REKAPKI1!L20=$F$8,4,3))))</f>
        <v>3</v>
      </c>
      <c r="K23" s="254">
        <f t="shared" si="4"/>
        <v>3</v>
      </c>
      <c r="L23" s="231">
        <f t="shared" si="5"/>
        <v>3</v>
      </c>
      <c r="M23" s="231">
        <f>IF(REKAPKI1!O20&lt;=(2*$F$9),1,IF(REKAPKI1!O20&lt;=$F$9,2,IF(REKAPKI1!O20&gt;=$F$8,4,IF(REKAPKI1!O20=$F$8,4,3))))</f>
        <v>3</v>
      </c>
      <c r="N23" s="254">
        <f t="shared" si="6"/>
        <v>3</v>
      </c>
      <c r="O23" s="231">
        <f t="shared" si="7"/>
        <v>3</v>
      </c>
      <c r="Q23" s="254">
        <f t="shared" si="8"/>
        <v>3</v>
      </c>
      <c r="R23" s="254">
        <f t="shared" si="9"/>
        <v>3</v>
      </c>
      <c r="S23" s="254">
        <f t="shared" si="10"/>
        <v>3</v>
      </c>
      <c r="T23" s="254">
        <f t="shared" si="11"/>
        <v>3</v>
      </c>
    </row>
    <row r="24" spans="2:20">
      <c r="B24" s="228">
        <v>8</v>
      </c>
      <c r="C24" s="229">
        <f>BIODATA!B20</f>
        <v>0</v>
      </c>
      <c r="D24" s="231">
        <f>IF(REKAPKI1!F21&lt;=(2*$F$9),1,IF(REKAPKI1!F21&lt;=$F$9,2,IF(REKAPKI1!F21&gt;=$F$8,4,IF(REKAPKI1!F21=$F$8,4,3))))</f>
        <v>3</v>
      </c>
      <c r="E24" s="254">
        <f t="shared" si="0"/>
        <v>3</v>
      </c>
      <c r="F24" s="231">
        <f t="shared" si="1"/>
        <v>3</v>
      </c>
      <c r="G24" s="231">
        <f>IF(REKAPKI1!I21&lt;=(2*$F$9),1,IF(REKAPKI1!I21&lt;=$F$9,2,IF(REKAPKI1!I21&gt;=$F$8,4,IF(REKAPKI1!I21=$F$8,4,3))))</f>
        <v>3</v>
      </c>
      <c r="H24" s="254">
        <f t="shared" si="2"/>
        <v>3</v>
      </c>
      <c r="I24" s="231">
        <f t="shared" si="3"/>
        <v>3</v>
      </c>
      <c r="J24" s="231">
        <f>IF(REKAPKI1!L21&lt;=(2*$F$9),1,IF(REKAPKI1!L21&lt;=$F$9,2,IF(REKAPKI1!L21&gt;=$F$8,4,IF(REKAPKI1!L21=$F$8,4,3))))</f>
        <v>3</v>
      </c>
      <c r="K24" s="254">
        <f t="shared" si="4"/>
        <v>3</v>
      </c>
      <c r="L24" s="231">
        <f t="shared" si="5"/>
        <v>3</v>
      </c>
      <c r="M24" s="231">
        <f>IF(REKAPKI1!O21&lt;=(2*$F$9),1,IF(REKAPKI1!O21&lt;=$F$9,2,IF(REKAPKI1!O21&gt;=$F$8,4,IF(REKAPKI1!O21=$F$8,4,3))))</f>
        <v>3</v>
      </c>
      <c r="N24" s="254">
        <f t="shared" si="6"/>
        <v>3</v>
      </c>
      <c r="O24" s="231">
        <f t="shared" si="7"/>
        <v>3</v>
      </c>
      <c r="Q24" s="254">
        <f t="shared" si="8"/>
        <v>3</v>
      </c>
      <c r="R24" s="254">
        <f t="shared" si="9"/>
        <v>3</v>
      </c>
      <c r="S24" s="254">
        <f t="shared" si="10"/>
        <v>3</v>
      </c>
      <c r="T24" s="254">
        <f t="shared" si="11"/>
        <v>3</v>
      </c>
    </row>
    <row r="25" spans="2:20">
      <c r="B25" s="228">
        <v>9</v>
      </c>
      <c r="C25" s="229">
        <f>BIODATA!B21</f>
        <v>0</v>
      </c>
      <c r="D25" s="231">
        <f>IF(REKAPKI1!F22&lt;=(2*$F$9),1,IF(REKAPKI1!F22&lt;=$F$9,2,IF(REKAPKI1!F22&gt;=$F$8,4,IF(REKAPKI1!F22=$F$8,4,3))))</f>
        <v>3</v>
      </c>
      <c r="E25" s="254">
        <f t="shared" si="0"/>
        <v>3</v>
      </c>
      <c r="F25" s="231">
        <f t="shared" si="1"/>
        <v>3</v>
      </c>
      <c r="G25" s="231">
        <f>IF(REKAPKI1!I22&lt;=(2*$F$9),1,IF(REKAPKI1!I22&lt;=$F$9,2,IF(REKAPKI1!I22&gt;=$F$8,4,IF(REKAPKI1!I22=$F$8,4,3))))</f>
        <v>3</v>
      </c>
      <c r="H25" s="254">
        <f t="shared" si="2"/>
        <v>3</v>
      </c>
      <c r="I25" s="231">
        <f t="shared" si="3"/>
        <v>3</v>
      </c>
      <c r="J25" s="231">
        <f>IF(REKAPKI1!L22&lt;=(2*$F$9),1,IF(REKAPKI1!L22&lt;=$F$9,2,IF(REKAPKI1!L22&gt;=$F$8,4,IF(REKAPKI1!L22=$F$8,4,3))))</f>
        <v>3</v>
      </c>
      <c r="K25" s="254">
        <f t="shared" si="4"/>
        <v>3</v>
      </c>
      <c r="L25" s="231">
        <f t="shared" si="5"/>
        <v>3</v>
      </c>
      <c r="M25" s="231">
        <f>IF(REKAPKI1!O22&lt;=(2*$F$9),1,IF(REKAPKI1!O22&lt;=$F$9,2,IF(REKAPKI1!O22&gt;=$F$8,4,IF(REKAPKI1!O22=$F$8,4,3))))</f>
        <v>3</v>
      </c>
      <c r="N25" s="254">
        <f t="shared" si="6"/>
        <v>3</v>
      </c>
      <c r="O25" s="231">
        <f t="shared" si="7"/>
        <v>3</v>
      </c>
      <c r="Q25" s="254">
        <f t="shared" si="8"/>
        <v>3</v>
      </c>
      <c r="R25" s="254">
        <f t="shared" si="9"/>
        <v>3</v>
      </c>
      <c r="S25" s="254">
        <f t="shared" si="10"/>
        <v>3</v>
      </c>
      <c r="T25" s="254">
        <f t="shared" si="11"/>
        <v>3</v>
      </c>
    </row>
    <row r="26" spans="2:20">
      <c r="B26" s="228">
        <v>10</v>
      </c>
      <c r="C26" s="229">
        <f>BIODATA!B22</f>
        <v>0</v>
      </c>
      <c r="D26" s="231">
        <f>IF(REKAPKI1!F23&lt;=(2*$F$9),1,IF(REKAPKI1!F23&lt;=$F$9,2,IF(REKAPKI1!F23&gt;=$F$8,4,IF(REKAPKI1!F23=$F$8,4,3))))</f>
        <v>3</v>
      </c>
      <c r="E26" s="254">
        <f t="shared" si="0"/>
        <v>3</v>
      </c>
      <c r="F26" s="231">
        <f t="shared" si="1"/>
        <v>3</v>
      </c>
      <c r="G26" s="231">
        <f>IF(REKAPKI1!I23&lt;=(2*$F$9),1,IF(REKAPKI1!I23&lt;=$F$9,2,IF(REKAPKI1!I23&gt;=$F$8,4,IF(REKAPKI1!I23=$F$8,4,3))))</f>
        <v>3</v>
      </c>
      <c r="H26" s="254">
        <f t="shared" si="2"/>
        <v>3</v>
      </c>
      <c r="I26" s="231">
        <f t="shared" si="3"/>
        <v>3</v>
      </c>
      <c r="J26" s="231">
        <f>IF(REKAPKI1!L23&lt;=(2*$F$9),1,IF(REKAPKI1!L23&lt;=$F$9,2,IF(REKAPKI1!L23&gt;=$F$8,4,IF(REKAPKI1!L23=$F$8,4,3))))</f>
        <v>3</v>
      </c>
      <c r="K26" s="254">
        <f t="shared" si="4"/>
        <v>3</v>
      </c>
      <c r="L26" s="231">
        <f t="shared" si="5"/>
        <v>3</v>
      </c>
      <c r="M26" s="231">
        <f>IF(REKAPKI1!O23&lt;=(2*$F$9),1,IF(REKAPKI1!O23&lt;=$F$9,2,IF(REKAPKI1!O23&gt;=$F$8,4,IF(REKAPKI1!O23=$F$8,4,3))))</f>
        <v>3</v>
      </c>
      <c r="N26" s="254">
        <f t="shared" si="6"/>
        <v>3</v>
      </c>
      <c r="O26" s="231">
        <f t="shared" si="7"/>
        <v>3</v>
      </c>
      <c r="Q26" s="254">
        <f t="shared" si="8"/>
        <v>3</v>
      </c>
      <c r="R26" s="254">
        <f t="shared" si="9"/>
        <v>3</v>
      </c>
      <c r="S26" s="254">
        <f t="shared" si="10"/>
        <v>3</v>
      </c>
      <c r="T26" s="254">
        <f t="shared" si="11"/>
        <v>3</v>
      </c>
    </row>
    <row r="27" spans="2:20">
      <c r="B27" s="228">
        <v>11</v>
      </c>
      <c r="C27" s="229">
        <f>BIODATA!B23</f>
        <v>0</v>
      </c>
      <c r="D27" s="231">
        <f>IF(REKAPKI1!F24&lt;=(2*$F$9),1,IF(REKAPKI1!F24&lt;=$F$9,2,IF(REKAPKI1!F24&gt;=$F$8,4,IF(REKAPKI1!F24=$F$8,4,3))))</f>
        <v>3</v>
      </c>
      <c r="E27" s="254">
        <f t="shared" si="0"/>
        <v>3</v>
      </c>
      <c r="F27" s="231">
        <f t="shared" si="1"/>
        <v>3</v>
      </c>
      <c r="G27" s="231">
        <f>IF(REKAPKI1!I24&lt;=(2*$F$9),1,IF(REKAPKI1!I24&lt;=$F$9,2,IF(REKAPKI1!I24&gt;=$F$8,4,IF(REKAPKI1!I24=$F$8,4,3))))</f>
        <v>3</v>
      </c>
      <c r="H27" s="254">
        <f t="shared" si="2"/>
        <v>3</v>
      </c>
      <c r="I27" s="231">
        <f t="shared" si="3"/>
        <v>3</v>
      </c>
      <c r="J27" s="231">
        <f>IF(REKAPKI1!L24&lt;=(2*$F$9),1,IF(REKAPKI1!L24&lt;=$F$9,2,IF(REKAPKI1!L24&gt;=$F$8,4,IF(REKAPKI1!L24=$F$8,4,3))))</f>
        <v>3</v>
      </c>
      <c r="K27" s="254">
        <f t="shared" si="4"/>
        <v>3</v>
      </c>
      <c r="L27" s="231">
        <f t="shared" si="5"/>
        <v>3</v>
      </c>
      <c r="M27" s="231">
        <f>IF(REKAPKI1!O24&lt;=(2*$F$9),1,IF(REKAPKI1!O24&lt;=$F$9,2,IF(REKAPKI1!O24&gt;=$F$8,4,IF(REKAPKI1!O24=$F$8,4,3))))</f>
        <v>3</v>
      </c>
      <c r="N27" s="254">
        <f t="shared" si="6"/>
        <v>3</v>
      </c>
      <c r="O27" s="231">
        <f t="shared" si="7"/>
        <v>3</v>
      </c>
      <c r="Q27" s="254">
        <f t="shared" si="8"/>
        <v>3</v>
      </c>
      <c r="R27" s="254">
        <f t="shared" si="9"/>
        <v>3</v>
      </c>
      <c r="S27" s="254">
        <f t="shared" si="10"/>
        <v>3</v>
      </c>
      <c r="T27" s="254">
        <f t="shared" si="11"/>
        <v>3</v>
      </c>
    </row>
    <row r="28" spans="2:20">
      <c r="B28" s="228">
        <v>12</v>
      </c>
      <c r="C28" s="229">
        <f>BIODATA!B24</f>
        <v>0</v>
      </c>
      <c r="D28" s="231">
        <f>IF(REKAPKI1!F25&lt;=(2*$F$9),1,IF(REKAPKI1!F25&lt;=$F$9,2,IF(REKAPKI1!F25&gt;=$F$8,4,IF(REKAPKI1!F25=$F$8,4,3))))</f>
        <v>3</v>
      </c>
      <c r="E28" s="254">
        <f t="shared" si="0"/>
        <v>3</v>
      </c>
      <c r="F28" s="231">
        <f t="shared" si="1"/>
        <v>3</v>
      </c>
      <c r="G28" s="231">
        <f>IF(REKAPKI1!I25&lt;=(2*$F$9),1,IF(REKAPKI1!I25&lt;=$F$9,2,IF(REKAPKI1!I25&gt;=$F$8,4,IF(REKAPKI1!I25=$F$8,4,3))))</f>
        <v>3</v>
      </c>
      <c r="H28" s="254">
        <f t="shared" si="2"/>
        <v>3</v>
      </c>
      <c r="I28" s="231">
        <f t="shared" si="3"/>
        <v>3</v>
      </c>
      <c r="J28" s="231">
        <f>IF(REKAPKI1!L25&lt;=(2*$F$9),1,IF(REKAPKI1!L25&lt;=$F$9,2,IF(REKAPKI1!L25&gt;=$F$8,4,IF(REKAPKI1!L25=$F$8,4,3))))</f>
        <v>3</v>
      </c>
      <c r="K28" s="254">
        <f t="shared" si="4"/>
        <v>3</v>
      </c>
      <c r="L28" s="231">
        <f t="shared" si="5"/>
        <v>3</v>
      </c>
      <c r="M28" s="231">
        <f>IF(REKAPKI1!O25&lt;=(2*$F$9),1,IF(REKAPKI1!O25&lt;=$F$9,2,IF(REKAPKI1!O25&gt;=$F$8,4,IF(REKAPKI1!O25=$F$8,4,3))))</f>
        <v>3</v>
      </c>
      <c r="N28" s="254">
        <f t="shared" si="6"/>
        <v>3</v>
      </c>
      <c r="O28" s="231">
        <f t="shared" si="7"/>
        <v>3</v>
      </c>
      <c r="Q28" s="254">
        <f t="shared" si="8"/>
        <v>3</v>
      </c>
      <c r="R28" s="254">
        <f t="shared" si="9"/>
        <v>3</v>
      </c>
      <c r="S28" s="254">
        <f t="shared" si="10"/>
        <v>3</v>
      </c>
      <c r="T28" s="254">
        <f t="shared" si="11"/>
        <v>3</v>
      </c>
    </row>
    <row r="29" spans="2:20">
      <c r="B29" s="228">
        <v>13</v>
      </c>
      <c r="C29" s="229">
        <f>BIODATA!B25</f>
        <v>0</v>
      </c>
      <c r="D29" s="231">
        <f>IF(REKAPKI1!F26&lt;=(2*$F$9),1,IF(REKAPKI1!F26&lt;=$F$9,2,IF(REKAPKI1!F26&gt;=$F$8,4,IF(REKAPKI1!F26=$F$8,4,3))))</f>
        <v>3</v>
      </c>
      <c r="E29" s="254">
        <f t="shared" si="0"/>
        <v>3</v>
      </c>
      <c r="F29" s="231">
        <f t="shared" si="1"/>
        <v>3</v>
      </c>
      <c r="G29" s="231">
        <f>IF(REKAPKI1!I26&lt;=(2*$F$9),1,IF(REKAPKI1!I26&lt;=$F$9,2,IF(REKAPKI1!I26&gt;=$F$8,4,IF(REKAPKI1!I26=$F$8,4,3))))</f>
        <v>3</v>
      </c>
      <c r="H29" s="254">
        <f t="shared" si="2"/>
        <v>3</v>
      </c>
      <c r="I29" s="231">
        <f t="shared" si="3"/>
        <v>3</v>
      </c>
      <c r="J29" s="231">
        <f>IF(REKAPKI1!L26&lt;=(2*$F$9),1,IF(REKAPKI1!L26&lt;=$F$9,2,IF(REKAPKI1!L26&gt;=$F$8,4,IF(REKAPKI1!L26=$F$8,4,3))))</f>
        <v>3</v>
      </c>
      <c r="K29" s="254">
        <f t="shared" si="4"/>
        <v>3</v>
      </c>
      <c r="L29" s="231">
        <f t="shared" si="5"/>
        <v>3</v>
      </c>
      <c r="M29" s="231">
        <f>IF(REKAPKI1!O26&lt;=(2*$F$9),1,IF(REKAPKI1!O26&lt;=$F$9,2,IF(REKAPKI1!O26&gt;=$F$8,4,IF(REKAPKI1!O26=$F$8,4,3))))</f>
        <v>3</v>
      </c>
      <c r="N29" s="254">
        <f t="shared" si="6"/>
        <v>3</v>
      </c>
      <c r="O29" s="231">
        <f t="shared" si="7"/>
        <v>3</v>
      </c>
      <c r="Q29" s="254">
        <f t="shared" si="8"/>
        <v>3</v>
      </c>
      <c r="R29" s="254">
        <f t="shared" si="9"/>
        <v>3</v>
      </c>
      <c r="S29" s="254">
        <f t="shared" si="10"/>
        <v>3</v>
      </c>
      <c r="T29" s="254">
        <f t="shared" si="11"/>
        <v>3</v>
      </c>
    </row>
    <row r="30" spans="2:20">
      <c r="B30" s="228">
        <v>14</v>
      </c>
      <c r="C30" s="229">
        <f>BIODATA!B26</f>
        <v>0</v>
      </c>
      <c r="D30" s="231">
        <f>IF(REKAPKI1!F27&lt;=(2*$F$9),1,IF(REKAPKI1!F27&lt;=$F$9,2,IF(REKAPKI1!F27&gt;=$F$8,4,IF(REKAPKI1!F27=$F$8,4,3))))</f>
        <v>3</v>
      </c>
      <c r="E30" s="254">
        <f t="shared" si="0"/>
        <v>3</v>
      </c>
      <c r="F30" s="231">
        <f t="shared" si="1"/>
        <v>3</v>
      </c>
      <c r="G30" s="231">
        <f>IF(REKAPKI1!I27&lt;=(2*$F$9),1,IF(REKAPKI1!I27&lt;=$F$9,2,IF(REKAPKI1!I27&gt;=$F$8,4,IF(REKAPKI1!I27=$F$8,4,3))))</f>
        <v>3</v>
      </c>
      <c r="H30" s="254">
        <f t="shared" si="2"/>
        <v>3</v>
      </c>
      <c r="I30" s="231">
        <f t="shared" si="3"/>
        <v>3</v>
      </c>
      <c r="J30" s="231">
        <f>IF(REKAPKI1!L27&lt;=(2*$F$9),1,IF(REKAPKI1!L27&lt;=$F$9,2,IF(REKAPKI1!L27&gt;=$F$8,4,IF(REKAPKI1!L27=$F$8,4,3))))</f>
        <v>3</v>
      </c>
      <c r="K30" s="254">
        <f t="shared" si="4"/>
        <v>3</v>
      </c>
      <c r="L30" s="231">
        <f t="shared" si="5"/>
        <v>3</v>
      </c>
      <c r="M30" s="231">
        <f>IF(REKAPKI1!O27&lt;=(2*$F$9),1,IF(REKAPKI1!O27&lt;=$F$9,2,IF(REKAPKI1!O27&gt;=$F$8,4,IF(REKAPKI1!O27=$F$8,4,3))))</f>
        <v>3</v>
      </c>
      <c r="N30" s="254">
        <f t="shared" si="6"/>
        <v>3</v>
      </c>
      <c r="O30" s="231">
        <f t="shared" si="7"/>
        <v>3</v>
      </c>
      <c r="Q30" s="254">
        <f t="shared" si="8"/>
        <v>3</v>
      </c>
      <c r="R30" s="254">
        <f t="shared" si="9"/>
        <v>3</v>
      </c>
      <c r="S30" s="254">
        <f t="shared" si="10"/>
        <v>3</v>
      </c>
      <c r="T30" s="254">
        <f t="shared" si="11"/>
        <v>3</v>
      </c>
    </row>
    <row r="31" spans="2:20">
      <c r="B31" s="228">
        <v>15</v>
      </c>
      <c r="C31" s="229">
        <f>BIODATA!B27</f>
        <v>0</v>
      </c>
      <c r="D31" s="231">
        <f>IF(REKAPKI1!F28&lt;=(2*$F$9),1,IF(REKAPKI1!F28&lt;=$F$9,2,IF(REKAPKI1!F28&gt;=$F$8,4,IF(REKAPKI1!F28=$F$8,4,3))))</f>
        <v>3</v>
      </c>
      <c r="E31" s="254">
        <f t="shared" si="0"/>
        <v>3</v>
      </c>
      <c r="F31" s="231">
        <f t="shared" si="1"/>
        <v>3</v>
      </c>
      <c r="G31" s="231">
        <f>IF(REKAPKI1!I28&lt;=(2*$F$9),1,IF(REKAPKI1!I28&lt;=$F$9,2,IF(REKAPKI1!I28&gt;=$F$8,4,IF(REKAPKI1!I28=$F$8,4,3))))</f>
        <v>3</v>
      </c>
      <c r="H31" s="254">
        <f t="shared" si="2"/>
        <v>3</v>
      </c>
      <c r="I31" s="231">
        <f t="shared" si="3"/>
        <v>3</v>
      </c>
      <c r="J31" s="231">
        <f>IF(REKAPKI1!L28&lt;=(2*$F$9),1,IF(REKAPKI1!L28&lt;=$F$9,2,IF(REKAPKI1!L28&gt;=$F$8,4,IF(REKAPKI1!L28=$F$8,4,3))))</f>
        <v>3</v>
      </c>
      <c r="K31" s="254">
        <f t="shared" si="4"/>
        <v>3</v>
      </c>
      <c r="L31" s="231">
        <f t="shared" si="5"/>
        <v>3</v>
      </c>
      <c r="M31" s="231">
        <f>IF(REKAPKI1!O28&lt;=(2*$F$9),1,IF(REKAPKI1!O28&lt;=$F$9,2,IF(REKAPKI1!O28&gt;=$F$8,4,IF(REKAPKI1!O28=$F$8,4,3))))</f>
        <v>3</v>
      </c>
      <c r="N31" s="254">
        <f t="shared" si="6"/>
        <v>3</v>
      </c>
      <c r="O31" s="231">
        <f t="shared" si="7"/>
        <v>3</v>
      </c>
      <c r="Q31" s="254">
        <f t="shared" si="8"/>
        <v>3</v>
      </c>
      <c r="R31" s="254">
        <f t="shared" si="9"/>
        <v>3</v>
      </c>
      <c r="S31" s="254">
        <f t="shared" si="10"/>
        <v>3</v>
      </c>
      <c r="T31" s="254">
        <f t="shared" si="11"/>
        <v>3</v>
      </c>
    </row>
    <row r="32" spans="2:20">
      <c r="B32" s="228">
        <v>16</v>
      </c>
      <c r="C32" s="229">
        <f>BIODATA!B28</f>
        <v>0</v>
      </c>
      <c r="D32" s="231">
        <f>IF(REKAPKI1!F29&lt;=(2*$F$9),1,IF(REKAPKI1!F29&lt;=$F$9,2,IF(REKAPKI1!F29&gt;=$F$8,4,IF(REKAPKI1!F29=$F$8,4,3))))</f>
        <v>3</v>
      </c>
      <c r="E32" s="254">
        <f t="shared" si="0"/>
        <v>3</v>
      </c>
      <c r="F32" s="231">
        <f t="shared" si="1"/>
        <v>3</v>
      </c>
      <c r="G32" s="231">
        <f>IF(REKAPKI1!I29&lt;=(2*$F$9),1,IF(REKAPKI1!I29&lt;=$F$9,2,IF(REKAPKI1!I29&gt;=$F$8,4,IF(REKAPKI1!I29=$F$8,4,3))))</f>
        <v>3</v>
      </c>
      <c r="H32" s="254">
        <f t="shared" si="2"/>
        <v>3</v>
      </c>
      <c r="I32" s="231">
        <f t="shared" si="3"/>
        <v>3</v>
      </c>
      <c r="J32" s="231">
        <f>IF(REKAPKI1!L29&lt;=(2*$F$9),1,IF(REKAPKI1!L29&lt;=$F$9,2,IF(REKAPKI1!L29&gt;=$F$8,4,IF(REKAPKI1!L29=$F$8,4,3))))</f>
        <v>3</v>
      </c>
      <c r="K32" s="254">
        <f t="shared" si="4"/>
        <v>3</v>
      </c>
      <c r="L32" s="231">
        <f t="shared" si="5"/>
        <v>3</v>
      </c>
      <c r="M32" s="231">
        <f>IF(REKAPKI1!O29&lt;=(2*$F$9),1,IF(REKAPKI1!O29&lt;=$F$9,2,IF(REKAPKI1!O29&gt;=$F$8,4,IF(REKAPKI1!O29=$F$8,4,3))))</f>
        <v>3</v>
      </c>
      <c r="N32" s="254">
        <f t="shared" si="6"/>
        <v>3</v>
      </c>
      <c r="O32" s="231">
        <f t="shared" si="7"/>
        <v>3</v>
      </c>
      <c r="Q32" s="254">
        <f t="shared" si="8"/>
        <v>3</v>
      </c>
      <c r="R32" s="254">
        <f t="shared" si="9"/>
        <v>3</v>
      </c>
      <c r="S32" s="254">
        <f t="shared" si="10"/>
        <v>3</v>
      </c>
      <c r="T32" s="254">
        <f t="shared" si="11"/>
        <v>3</v>
      </c>
    </row>
    <row r="33" spans="2:20">
      <c r="B33" s="228">
        <v>17</v>
      </c>
      <c r="C33" s="229">
        <f>BIODATA!B29</f>
        <v>0</v>
      </c>
      <c r="D33" s="231">
        <f>IF(REKAPKI1!F30&lt;=(2*$F$9),1,IF(REKAPKI1!F30&lt;=$F$9,2,IF(REKAPKI1!F30&gt;=$F$8,4,IF(REKAPKI1!F30=$F$8,4,3))))</f>
        <v>3</v>
      </c>
      <c r="E33" s="254">
        <f t="shared" si="0"/>
        <v>3</v>
      </c>
      <c r="F33" s="231">
        <f t="shared" si="1"/>
        <v>3</v>
      </c>
      <c r="G33" s="231">
        <f>IF(REKAPKI1!I30&lt;=(2*$F$9),1,IF(REKAPKI1!I30&lt;=$F$9,2,IF(REKAPKI1!I30&gt;=$F$8,4,IF(REKAPKI1!I30=$F$8,4,3))))</f>
        <v>3</v>
      </c>
      <c r="H33" s="254">
        <f t="shared" si="2"/>
        <v>3</v>
      </c>
      <c r="I33" s="231">
        <f t="shared" si="3"/>
        <v>3</v>
      </c>
      <c r="J33" s="231">
        <f>IF(REKAPKI1!L30&lt;=(2*$F$9),1,IF(REKAPKI1!L30&lt;=$F$9,2,IF(REKAPKI1!L30&gt;=$F$8,4,IF(REKAPKI1!L30=$F$8,4,3))))</f>
        <v>3</v>
      </c>
      <c r="K33" s="254">
        <f t="shared" si="4"/>
        <v>3</v>
      </c>
      <c r="L33" s="231">
        <f t="shared" si="5"/>
        <v>3</v>
      </c>
      <c r="M33" s="231">
        <f>IF(REKAPKI1!O30&lt;=(2*$F$9),1,IF(REKAPKI1!O30&lt;=$F$9,2,IF(REKAPKI1!O30&gt;=$F$8,4,IF(REKAPKI1!O30=$F$8,4,3))))</f>
        <v>3</v>
      </c>
      <c r="N33" s="254">
        <f t="shared" si="6"/>
        <v>3</v>
      </c>
      <c r="O33" s="231">
        <f t="shared" si="7"/>
        <v>3</v>
      </c>
      <c r="Q33" s="254">
        <f t="shared" si="8"/>
        <v>3</v>
      </c>
      <c r="R33" s="254">
        <f t="shared" si="9"/>
        <v>3</v>
      </c>
      <c r="S33" s="254">
        <f t="shared" si="10"/>
        <v>3</v>
      </c>
      <c r="T33" s="254">
        <f t="shared" si="11"/>
        <v>3</v>
      </c>
    </row>
    <row r="34" spans="2:20">
      <c r="B34" s="228">
        <v>18</v>
      </c>
      <c r="C34" s="229">
        <f>BIODATA!B30</f>
        <v>0</v>
      </c>
      <c r="D34" s="231">
        <f>IF(REKAPKI1!F31&lt;=(2*$F$9),1,IF(REKAPKI1!F31&lt;=$F$9,2,IF(REKAPKI1!F31&gt;=$F$8,4,IF(REKAPKI1!F31=$F$8,4,3))))</f>
        <v>3</v>
      </c>
      <c r="E34" s="254">
        <f t="shared" si="0"/>
        <v>3</v>
      </c>
      <c r="F34" s="231">
        <f t="shared" si="1"/>
        <v>3</v>
      </c>
      <c r="G34" s="231">
        <f>IF(REKAPKI1!I31&lt;=(2*$F$9),1,IF(REKAPKI1!I31&lt;=$F$9,2,IF(REKAPKI1!I31&gt;=$F$8,4,IF(REKAPKI1!I31=$F$8,4,3))))</f>
        <v>3</v>
      </c>
      <c r="H34" s="254">
        <f t="shared" si="2"/>
        <v>3</v>
      </c>
      <c r="I34" s="231">
        <f t="shared" si="3"/>
        <v>3</v>
      </c>
      <c r="J34" s="231">
        <f>IF(REKAPKI1!L31&lt;=(2*$F$9),1,IF(REKAPKI1!L31&lt;=$F$9,2,IF(REKAPKI1!L31&gt;=$F$8,4,IF(REKAPKI1!L31=$F$8,4,3))))</f>
        <v>3</v>
      </c>
      <c r="K34" s="254">
        <f t="shared" si="4"/>
        <v>3</v>
      </c>
      <c r="L34" s="231">
        <f t="shared" si="5"/>
        <v>3</v>
      </c>
      <c r="M34" s="231">
        <f>IF(REKAPKI1!O31&lt;=(2*$F$9),1,IF(REKAPKI1!O31&lt;=$F$9,2,IF(REKAPKI1!O31&gt;=$F$8,4,IF(REKAPKI1!O31=$F$8,4,3))))</f>
        <v>3</v>
      </c>
      <c r="N34" s="254">
        <f t="shared" si="6"/>
        <v>3</v>
      </c>
      <c r="O34" s="231">
        <f t="shared" si="7"/>
        <v>3</v>
      </c>
      <c r="Q34" s="254">
        <f t="shared" si="8"/>
        <v>3</v>
      </c>
      <c r="R34" s="254">
        <f t="shared" si="9"/>
        <v>3</v>
      </c>
      <c r="S34" s="254">
        <f t="shared" si="10"/>
        <v>3</v>
      </c>
      <c r="T34" s="254">
        <f t="shared" si="11"/>
        <v>3</v>
      </c>
    </row>
    <row r="35" spans="2:20">
      <c r="B35" s="228">
        <v>19</v>
      </c>
      <c r="C35" s="229">
        <f>BIODATA!B31</f>
        <v>0</v>
      </c>
      <c r="D35" s="231">
        <f>IF(REKAPKI1!F32&lt;=(2*$F$9),1,IF(REKAPKI1!F32&lt;=$F$9,2,IF(REKAPKI1!F32&gt;=$F$8,4,IF(REKAPKI1!F32=$F$8,4,3))))</f>
        <v>3</v>
      </c>
      <c r="E35" s="254">
        <f t="shared" si="0"/>
        <v>3</v>
      </c>
      <c r="F35" s="231">
        <f t="shared" si="1"/>
        <v>3</v>
      </c>
      <c r="G35" s="231">
        <f>IF(REKAPKI1!I32&lt;=(2*$F$9),1,IF(REKAPKI1!I32&lt;=$F$9,2,IF(REKAPKI1!I32&gt;=$F$8,4,IF(REKAPKI1!I32=$F$8,4,3))))</f>
        <v>3</v>
      </c>
      <c r="H35" s="254">
        <f t="shared" si="2"/>
        <v>3</v>
      </c>
      <c r="I35" s="231">
        <f t="shared" si="3"/>
        <v>3</v>
      </c>
      <c r="J35" s="231">
        <f>IF(REKAPKI1!L32&lt;=(2*$F$9),1,IF(REKAPKI1!L32&lt;=$F$9,2,IF(REKAPKI1!L32&gt;=$F$8,4,IF(REKAPKI1!L32=$F$8,4,3))))</f>
        <v>3</v>
      </c>
      <c r="K35" s="254">
        <f t="shared" si="4"/>
        <v>3</v>
      </c>
      <c r="L35" s="231">
        <f t="shared" si="5"/>
        <v>3</v>
      </c>
      <c r="M35" s="231">
        <f>IF(REKAPKI1!O32&lt;=(2*$F$9),1,IF(REKAPKI1!O32&lt;=$F$9,2,IF(REKAPKI1!O32&gt;=$F$8,4,IF(REKAPKI1!O32=$F$8,4,3))))</f>
        <v>3</v>
      </c>
      <c r="N35" s="254">
        <f t="shared" si="6"/>
        <v>3</v>
      </c>
      <c r="O35" s="231">
        <f t="shared" si="7"/>
        <v>3</v>
      </c>
      <c r="Q35" s="254">
        <f t="shared" si="8"/>
        <v>3</v>
      </c>
      <c r="R35" s="254">
        <f t="shared" si="9"/>
        <v>3</v>
      </c>
      <c r="S35" s="254">
        <f t="shared" si="10"/>
        <v>3</v>
      </c>
      <c r="T35" s="254">
        <f t="shared" si="11"/>
        <v>3</v>
      </c>
    </row>
    <row r="36" spans="2:20">
      <c r="B36" s="228">
        <v>20</v>
      </c>
      <c r="C36" s="229">
        <f>BIODATA!B32</f>
        <v>0</v>
      </c>
      <c r="D36" s="231">
        <f>IF(REKAPKI1!F33&lt;=(2*$F$9),1,IF(REKAPKI1!F33&lt;=$F$9,2,IF(REKAPKI1!F33&gt;=$F$8,4,IF(REKAPKI1!F33=$F$8,4,3))))</f>
        <v>3</v>
      </c>
      <c r="E36" s="254">
        <f t="shared" si="0"/>
        <v>3</v>
      </c>
      <c r="F36" s="231">
        <f t="shared" si="1"/>
        <v>3</v>
      </c>
      <c r="G36" s="231">
        <f>IF(REKAPKI1!I33&lt;=(2*$F$9),1,IF(REKAPKI1!I33&lt;=$F$9,2,IF(REKAPKI1!I33&gt;=$F$8,4,IF(REKAPKI1!I33=$F$8,4,3))))</f>
        <v>3</v>
      </c>
      <c r="H36" s="254">
        <f t="shared" si="2"/>
        <v>3</v>
      </c>
      <c r="I36" s="231">
        <f t="shared" si="3"/>
        <v>3</v>
      </c>
      <c r="J36" s="231">
        <f>IF(REKAPKI1!L33&lt;=(2*$F$9),1,IF(REKAPKI1!L33&lt;=$F$9,2,IF(REKAPKI1!L33&gt;=$F$8,4,IF(REKAPKI1!L33=$F$8,4,3))))</f>
        <v>3</v>
      </c>
      <c r="K36" s="254">
        <f t="shared" si="4"/>
        <v>3</v>
      </c>
      <c r="L36" s="231">
        <f t="shared" si="5"/>
        <v>3</v>
      </c>
      <c r="M36" s="231">
        <f>IF(REKAPKI1!O33&lt;=(2*$F$9),1,IF(REKAPKI1!O33&lt;=$F$9,2,IF(REKAPKI1!O33&gt;=$F$8,4,IF(REKAPKI1!O33=$F$8,4,3))))</f>
        <v>3</v>
      </c>
      <c r="N36" s="254">
        <f t="shared" si="6"/>
        <v>3</v>
      </c>
      <c r="O36" s="231">
        <f t="shared" si="7"/>
        <v>3</v>
      </c>
      <c r="Q36" s="254">
        <f t="shared" si="8"/>
        <v>3</v>
      </c>
      <c r="R36" s="254">
        <f t="shared" si="9"/>
        <v>3</v>
      </c>
      <c r="S36" s="254">
        <f t="shared" si="10"/>
        <v>3</v>
      </c>
      <c r="T36" s="254">
        <f t="shared" si="11"/>
        <v>3</v>
      </c>
    </row>
    <row r="37" spans="2:20">
      <c r="B37" s="228">
        <v>21</v>
      </c>
      <c r="C37" s="229">
        <f>BIODATA!B33</f>
        <v>0</v>
      </c>
      <c r="D37" s="231">
        <f>IF(REKAPKI1!F34&lt;=(2*$F$9),1,IF(REKAPKI1!F34&lt;=$F$9,2,IF(REKAPKI1!F34&gt;=$F$8,4,IF(REKAPKI1!F34=$F$8,4,3))))</f>
        <v>3</v>
      </c>
      <c r="E37" s="254">
        <f t="shared" si="0"/>
        <v>3</v>
      </c>
      <c r="F37" s="231">
        <f t="shared" si="1"/>
        <v>3</v>
      </c>
      <c r="G37" s="231">
        <f>IF(REKAPKI1!I34&lt;=(2*$F$9),1,IF(REKAPKI1!I34&lt;=$F$9,2,IF(REKAPKI1!I34&gt;=$F$8,4,IF(REKAPKI1!I34=$F$8,4,3))))</f>
        <v>3</v>
      </c>
      <c r="H37" s="254">
        <f t="shared" si="2"/>
        <v>3</v>
      </c>
      <c r="I37" s="231">
        <f t="shared" si="3"/>
        <v>3</v>
      </c>
      <c r="J37" s="231">
        <f>IF(REKAPKI1!L34&lt;=(2*$F$9),1,IF(REKAPKI1!L34&lt;=$F$9,2,IF(REKAPKI1!L34&gt;=$F$8,4,IF(REKAPKI1!L34=$F$8,4,3))))</f>
        <v>3</v>
      </c>
      <c r="K37" s="254">
        <f t="shared" si="4"/>
        <v>3</v>
      </c>
      <c r="L37" s="231">
        <f t="shared" si="5"/>
        <v>3</v>
      </c>
      <c r="M37" s="231">
        <f>IF(REKAPKI1!O34&lt;=(2*$F$9),1,IF(REKAPKI1!O34&lt;=$F$9,2,IF(REKAPKI1!O34&gt;=$F$8,4,IF(REKAPKI1!O34=$F$8,4,3))))</f>
        <v>3</v>
      </c>
      <c r="N37" s="254">
        <f t="shared" si="6"/>
        <v>3</v>
      </c>
      <c r="O37" s="231">
        <f t="shared" si="7"/>
        <v>3</v>
      </c>
      <c r="Q37" s="254">
        <f t="shared" si="8"/>
        <v>3</v>
      </c>
      <c r="R37" s="254">
        <f t="shared" si="9"/>
        <v>3</v>
      </c>
      <c r="S37" s="254">
        <f t="shared" si="10"/>
        <v>3</v>
      </c>
      <c r="T37" s="254">
        <f t="shared" si="11"/>
        <v>3</v>
      </c>
    </row>
    <row r="38" spans="2:20">
      <c r="B38" s="228">
        <v>22</v>
      </c>
      <c r="C38" s="229">
        <f>BIODATA!B34</f>
        <v>0</v>
      </c>
      <c r="D38" s="231">
        <f>IF(REKAPKI1!F35&lt;=(2*$F$9),1,IF(REKAPKI1!F35&lt;=$F$9,2,IF(REKAPKI1!F35&gt;=$F$8,4,IF(REKAPKI1!F35=$F$8,4,3))))</f>
        <v>3</v>
      </c>
      <c r="E38" s="254">
        <f t="shared" si="0"/>
        <v>3</v>
      </c>
      <c r="F38" s="231">
        <f t="shared" si="1"/>
        <v>3</v>
      </c>
      <c r="G38" s="231">
        <f>IF(REKAPKI1!I35&lt;=(2*$F$9),1,IF(REKAPKI1!I35&lt;=$F$9,2,IF(REKAPKI1!I35&gt;=$F$8,4,IF(REKAPKI1!I35=$F$8,4,3))))</f>
        <v>3</v>
      </c>
      <c r="H38" s="254">
        <f t="shared" si="2"/>
        <v>3</v>
      </c>
      <c r="I38" s="231">
        <f t="shared" si="3"/>
        <v>3</v>
      </c>
      <c r="J38" s="231">
        <f>IF(REKAPKI1!L35&lt;=(2*$F$9),1,IF(REKAPKI1!L35&lt;=$F$9,2,IF(REKAPKI1!L35&gt;=$F$8,4,IF(REKAPKI1!L35=$F$8,4,3))))</f>
        <v>3</v>
      </c>
      <c r="K38" s="254">
        <f t="shared" si="4"/>
        <v>3</v>
      </c>
      <c r="L38" s="231">
        <f t="shared" si="5"/>
        <v>3</v>
      </c>
      <c r="M38" s="231">
        <f>IF(REKAPKI1!O35&lt;=(2*$F$9),1,IF(REKAPKI1!O35&lt;=$F$9,2,IF(REKAPKI1!O35&gt;=$F$8,4,IF(REKAPKI1!O35=$F$8,4,3))))</f>
        <v>3</v>
      </c>
      <c r="N38" s="254">
        <f t="shared" si="6"/>
        <v>3</v>
      </c>
      <c r="O38" s="231">
        <f t="shared" si="7"/>
        <v>3</v>
      </c>
      <c r="Q38" s="254">
        <f t="shared" si="8"/>
        <v>3</v>
      </c>
      <c r="R38" s="254">
        <f t="shared" si="9"/>
        <v>3</v>
      </c>
      <c r="S38" s="254">
        <f t="shared" si="10"/>
        <v>3</v>
      </c>
      <c r="T38" s="254">
        <f t="shared" si="11"/>
        <v>3</v>
      </c>
    </row>
    <row r="39" spans="2:20">
      <c r="B39" s="228">
        <v>23</v>
      </c>
      <c r="C39" s="229">
        <f>BIODATA!B35</f>
        <v>0</v>
      </c>
      <c r="D39" s="231">
        <f>IF(REKAPKI1!F36&lt;=(2*$F$9),1,IF(REKAPKI1!F36&lt;=$F$9,2,IF(REKAPKI1!F36&gt;=$F$8,4,IF(REKAPKI1!F36=$F$8,4,3))))</f>
        <v>3</v>
      </c>
      <c r="E39" s="254">
        <f t="shared" si="0"/>
        <v>3</v>
      </c>
      <c r="F39" s="231">
        <f t="shared" si="1"/>
        <v>3</v>
      </c>
      <c r="G39" s="231">
        <f>IF(REKAPKI1!I36&lt;=(2*$F$9),1,IF(REKAPKI1!I36&lt;=$F$9,2,IF(REKAPKI1!I36&gt;=$F$8,4,IF(REKAPKI1!I36=$F$8,4,3))))</f>
        <v>3</v>
      </c>
      <c r="H39" s="254">
        <f t="shared" si="2"/>
        <v>3</v>
      </c>
      <c r="I39" s="231">
        <f t="shared" si="3"/>
        <v>3</v>
      </c>
      <c r="J39" s="231">
        <f>IF(REKAPKI1!L36&lt;=(2*$F$9),1,IF(REKAPKI1!L36&lt;=$F$9,2,IF(REKAPKI1!L36&gt;=$F$8,4,IF(REKAPKI1!L36=$F$8,4,3))))</f>
        <v>3</v>
      </c>
      <c r="K39" s="254">
        <f t="shared" si="4"/>
        <v>3</v>
      </c>
      <c r="L39" s="231">
        <f t="shared" si="5"/>
        <v>3</v>
      </c>
      <c r="M39" s="231">
        <f>IF(REKAPKI1!O36&lt;=(2*$F$9),1,IF(REKAPKI1!O36&lt;=$F$9,2,IF(REKAPKI1!O36&gt;=$F$8,4,IF(REKAPKI1!O36=$F$8,4,3))))</f>
        <v>3</v>
      </c>
      <c r="N39" s="254">
        <f t="shared" si="6"/>
        <v>3</v>
      </c>
      <c r="O39" s="231">
        <f t="shared" si="7"/>
        <v>3</v>
      </c>
      <c r="Q39" s="254">
        <f t="shared" si="8"/>
        <v>3</v>
      </c>
      <c r="R39" s="254">
        <f t="shared" si="9"/>
        <v>3</v>
      </c>
      <c r="S39" s="254">
        <f t="shared" si="10"/>
        <v>3</v>
      </c>
      <c r="T39" s="254">
        <f t="shared" si="11"/>
        <v>3</v>
      </c>
    </row>
    <row r="40" spans="2:20">
      <c r="B40" s="228">
        <v>24</v>
      </c>
      <c r="C40" s="229">
        <f>BIODATA!B36</f>
        <v>0</v>
      </c>
      <c r="D40" s="231">
        <f>IF(REKAPKI1!F37&lt;=(2*$F$9),1,IF(REKAPKI1!F37&lt;=$F$9,2,IF(REKAPKI1!F37&gt;=$F$8,4,IF(REKAPKI1!F37=$F$8,4,3))))</f>
        <v>3</v>
      </c>
      <c r="E40" s="254">
        <f t="shared" si="0"/>
        <v>3</v>
      </c>
      <c r="F40" s="231">
        <f t="shared" si="1"/>
        <v>3</v>
      </c>
      <c r="G40" s="231">
        <f>IF(REKAPKI1!I37&lt;=(2*$F$9),1,IF(REKAPKI1!I37&lt;=$F$9,2,IF(REKAPKI1!I37&gt;=$F$8,4,IF(REKAPKI1!I37=$F$8,4,3))))</f>
        <v>3</v>
      </c>
      <c r="H40" s="254">
        <f t="shared" si="2"/>
        <v>3</v>
      </c>
      <c r="I40" s="231">
        <f t="shared" si="3"/>
        <v>3</v>
      </c>
      <c r="J40" s="231">
        <f>IF(REKAPKI1!L37&lt;=(2*$F$9),1,IF(REKAPKI1!L37&lt;=$F$9,2,IF(REKAPKI1!L37&gt;=$F$8,4,IF(REKAPKI1!L37=$F$8,4,3))))</f>
        <v>3</v>
      </c>
      <c r="K40" s="254">
        <f t="shared" si="4"/>
        <v>3</v>
      </c>
      <c r="L40" s="231">
        <f t="shared" si="5"/>
        <v>3</v>
      </c>
      <c r="M40" s="231">
        <f>IF(REKAPKI1!O37&lt;=(2*$F$9),1,IF(REKAPKI1!O37&lt;=$F$9,2,IF(REKAPKI1!O37&gt;=$F$8,4,IF(REKAPKI1!O37=$F$8,4,3))))</f>
        <v>3</v>
      </c>
      <c r="N40" s="254">
        <f t="shared" si="6"/>
        <v>3</v>
      </c>
      <c r="O40" s="231">
        <f t="shared" si="7"/>
        <v>3</v>
      </c>
      <c r="Q40" s="254">
        <f t="shared" si="8"/>
        <v>3</v>
      </c>
      <c r="R40" s="254">
        <f t="shared" si="9"/>
        <v>3</v>
      </c>
      <c r="S40" s="254">
        <f t="shared" si="10"/>
        <v>3</v>
      </c>
      <c r="T40" s="254">
        <f t="shared" si="11"/>
        <v>3</v>
      </c>
    </row>
    <row r="41" spans="2:20">
      <c r="B41" s="228">
        <v>25</v>
      </c>
      <c r="C41" s="229">
        <f>BIODATA!B37</f>
        <v>0</v>
      </c>
      <c r="D41" s="231">
        <f>IF(REKAPKI1!F38&lt;=(2*$F$9),1,IF(REKAPKI1!F38&lt;=$F$9,2,IF(REKAPKI1!F38&gt;=$F$8,4,IF(REKAPKI1!F38=$F$8,4,3))))</f>
        <v>3</v>
      </c>
      <c r="E41" s="254">
        <f t="shared" si="0"/>
        <v>3</v>
      </c>
      <c r="F41" s="231">
        <f t="shared" si="1"/>
        <v>3</v>
      </c>
      <c r="G41" s="231">
        <f>IF(REKAPKI1!I38&lt;=(2*$F$9),1,IF(REKAPKI1!I38&lt;=$F$9,2,IF(REKAPKI1!I38&gt;=$F$8,4,IF(REKAPKI1!I38=$F$8,4,3))))</f>
        <v>3</v>
      </c>
      <c r="H41" s="254">
        <f t="shared" si="2"/>
        <v>3</v>
      </c>
      <c r="I41" s="231">
        <f t="shared" si="3"/>
        <v>3</v>
      </c>
      <c r="J41" s="231">
        <f>IF(REKAPKI1!L38&lt;=(2*$F$9),1,IF(REKAPKI1!L38&lt;=$F$9,2,IF(REKAPKI1!L38&gt;=$F$8,4,IF(REKAPKI1!L38=$F$8,4,3))))</f>
        <v>3</v>
      </c>
      <c r="K41" s="254">
        <f t="shared" si="4"/>
        <v>3</v>
      </c>
      <c r="L41" s="231">
        <f t="shared" si="5"/>
        <v>3</v>
      </c>
      <c r="M41" s="231">
        <f>IF(REKAPKI1!O38&lt;=(2*$F$9),1,IF(REKAPKI1!O38&lt;=$F$9,2,IF(REKAPKI1!O38&gt;=$F$8,4,IF(REKAPKI1!O38=$F$8,4,3))))</f>
        <v>3</v>
      </c>
      <c r="N41" s="254">
        <f t="shared" si="6"/>
        <v>3</v>
      </c>
      <c r="O41" s="231">
        <f t="shared" si="7"/>
        <v>3</v>
      </c>
      <c r="Q41" s="254">
        <f t="shared" si="8"/>
        <v>3</v>
      </c>
      <c r="R41" s="254">
        <f t="shared" si="9"/>
        <v>3</v>
      </c>
      <c r="S41" s="254">
        <f t="shared" si="10"/>
        <v>3</v>
      </c>
      <c r="T41" s="254">
        <f t="shared" si="11"/>
        <v>3</v>
      </c>
    </row>
    <row r="42" spans="2:20">
      <c r="B42" s="228">
        <v>26</v>
      </c>
      <c r="C42" s="229">
        <f>BIODATA!B38</f>
        <v>0</v>
      </c>
      <c r="D42" s="231">
        <f>IF(REKAPKI1!F39&lt;=(2*$F$9),1,IF(REKAPKI1!F39&lt;=$F$9,2,IF(REKAPKI1!F39&gt;=$F$8,4,IF(REKAPKI1!F39=$F$8,4,3))))</f>
        <v>3</v>
      </c>
      <c r="E42" s="254">
        <f t="shared" si="0"/>
        <v>3</v>
      </c>
      <c r="F42" s="231">
        <f t="shared" si="1"/>
        <v>3</v>
      </c>
      <c r="G42" s="231">
        <f>IF(REKAPKI1!I39&lt;=(2*$F$9),1,IF(REKAPKI1!I39&lt;=$F$9,2,IF(REKAPKI1!I39&gt;=$F$8,4,IF(REKAPKI1!I39=$F$8,4,3))))</f>
        <v>3</v>
      </c>
      <c r="H42" s="254">
        <f t="shared" si="2"/>
        <v>3</v>
      </c>
      <c r="I42" s="231">
        <f t="shared" si="3"/>
        <v>3</v>
      </c>
      <c r="J42" s="231">
        <f>IF(REKAPKI1!L39&lt;=(2*$F$9),1,IF(REKAPKI1!L39&lt;=$F$9,2,IF(REKAPKI1!L39&gt;=$F$8,4,IF(REKAPKI1!L39=$F$8,4,3))))</f>
        <v>3</v>
      </c>
      <c r="K42" s="254">
        <f t="shared" si="4"/>
        <v>3</v>
      </c>
      <c r="L42" s="231">
        <f t="shared" si="5"/>
        <v>3</v>
      </c>
      <c r="M42" s="231">
        <f>IF(REKAPKI1!O39&lt;=(2*$F$9),1,IF(REKAPKI1!O39&lt;=$F$9,2,IF(REKAPKI1!O39&gt;=$F$8,4,IF(REKAPKI1!O39=$F$8,4,3))))</f>
        <v>3</v>
      </c>
      <c r="N42" s="254">
        <f t="shared" si="6"/>
        <v>3</v>
      </c>
      <c r="O42" s="231">
        <f t="shared" si="7"/>
        <v>3</v>
      </c>
      <c r="Q42" s="254">
        <f t="shared" si="8"/>
        <v>3</v>
      </c>
      <c r="R42" s="254">
        <f t="shared" si="9"/>
        <v>3</v>
      </c>
      <c r="S42" s="254">
        <f t="shared" si="10"/>
        <v>3</v>
      </c>
      <c r="T42" s="254">
        <f t="shared" si="11"/>
        <v>3</v>
      </c>
    </row>
    <row r="43" spans="2:20">
      <c r="B43" s="228">
        <v>27</v>
      </c>
      <c r="C43" s="229">
        <f>BIODATA!B39</f>
        <v>0</v>
      </c>
      <c r="D43" s="231">
        <f>IF(REKAPKI1!F40&lt;=(2*$F$9),1,IF(REKAPKI1!F40&lt;=$F$9,2,IF(REKAPKI1!F40&gt;=$F$8,4,IF(REKAPKI1!F40=$F$8,4,3))))</f>
        <v>3</v>
      </c>
      <c r="E43" s="254">
        <f t="shared" si="0"/>
        <v>3</v>
      </c>
      <c r="F43" s="231">
        <f t="shared" si="1"/>
        <v>3</v>
      </c>
      <c r="G43" s="231">
        <f>IF(REKAPKI1!I40&lt;=(2*$F$9),1,IF(REKAPKI1!I40&lt;=$F$9,2,IF(REKAPKI1!I40&gt;=$F$8,4,IF(REKAPKI1!I40=$F$8,4,3))))</f>
        <v>3</v>
      </c>
      <c r="H43" s="254">
        <f t="shared" si="2"/>
        <v>3</v>
      </c>
      <c r="I43" s="231">
        <f t="shared" si="3"/>
        <v>3</v>
      </c>
      <c r="J43" s="231">
        <f>IF(REKAPKI1!L40&lt;=(2*$F$9),1,IF(REKAPKI1!L40&lt;=$F$9,2,IF(REKAPKI1!L40&gt;=$F$8,4,IF(REKAPKI1!L40=$F$8,4,3))))</f>
        <v>3</v>
      </c>
      <c r="K43" s="254">
        <f t="shared" si="4"/>
        <v>3</v>
      </c>
      <c r="L43" s="231">
        <f t="shared" si="5"/>
        <v>3</v>
      </c>
      <c r="M43" s="231">
        <f>IF(REKAPKI1!O40&lt;=(2*$F$9),1,IF(REKAPKI1!O40&lt;=$F$9,2,IF(REKAPKI1!O40&gt;=$F$8,4,IF(REKAPKI1!O40=$F$8,4,3))))</f>
        <v>3</v>
      </c>
      <c r="N43" s="254">
        <f t="shared" si="6"/>
        <v>3</v>
      </c>
      <c r="O43" s="231">
        <f t="shared" si="7"/>
        <v>3</v>
      </c>
      <c r="Q43" s="254">
        <f t="shared" si="8"/>
        <v>3</v>
      </c>
      <c r="R43" s="254">
        <f t="shared" si="9"/>
        <v>3</v>
      </c>
      <c r="S43" s="254">
        <f t="shared" si="10"/>
        <v>3</v>
      </c>
      <c r="T43" s="254">
        <f t="shared" si="11"/>
        <v>3</v>
      </c>
    </row>
    <row r="44" spans="2:20">
      <c r="B44" s="228">
        <v>28</v>
      </c>
      <c r="C44" s="229">
        <f>BIODATA!B40</f>
        <v>0</v>
      </c>
      <c r="D44" s="231">
        <f>IF(REKAPKI1!F41&lt;=(2*$F$9),1,IF(REKAPKI1!F41&lt;=$F$9,2,IF(REKAPKI1!F41&gt;=$F$8,4,IF(REKAPKI1!F41=$F$8,4,3))))</f>
        <v>3</v>
      </c>
      <c r="E44" s="254">
        <f t="shared" si="0"/>
        <v>3</v>
      </c>
      <c r="F44" s="231">
        <f t="shared" si="1"/>
        <v>3</v>
      </c>
      <c r="G44" s="231">
        <f>IF(REKAPKI1!I41&lt;=(2*$F$9),1,IF(REKAPKI1!I41&lt;=$F$9,2,IF(REKAPKI1!I41&gt;=$F$8,4,IF(REKAPKI1!I41=$F$8,4,3))))</f>
        <v>3</v>
      </c>
      <c r="H44" s="254">
        <f t="shared" si="2"/>
        <v>3</v>
      </c>
      <c r="I44" s="231">
        <f t="shared" si="3"/>
        <v>3</v>
      </c>
      <c r="J44" s="231">
        <f>IF(REKAPKI1!L41&lt;=(2*$F$9),1,IF(REKAPKI1!L41&lt;=$F$9,2,IF(REKAPKI1!L41&gt;=$F$8,4,IF(REKAPKI1!L41=$F$8,4,3))))</f>
        <v>3</v>
      </c>
      <c r="K44" s="254">
        <f t="shared" si="4"/>
        <v>3</v>
      </c>
      <c r="L44" s="231">
        <f t="shared" si="5"/>
        <v>3</v>
      </c>
      <c r="M44" s="231">
        <f>IF(REKAPKI1!O41&lt;=(2*$F$9),1,IF(REKAPKI1!O41&lt;=$F$9,2,IF(REKAPKI1!O41&gt;=$F$8,4,IF(REKAPKI1!O41=$F$8,4,3))))</f>
        <v>3</v>
      </c>
      <c r="N44" s="254">
        <f t="shared" si="6"/>
        <v>3</v>
      </c>
      <c r="O44" s="231">
        <f t="shared" si="7"/>
        <v>3</v>
      </c>
      <c r="Q44" s="254">
        <f t="shared" si="8"/>
        <v>3</v>
      </c>
      <c r="R44" s="254">
        <f t="shared" si="9"/>
        <v>3</v>
      </c>
      <c r="S44" s="254">
        <f t="shared" si="10"/>
        <v>3</v>
      </c>
      <c r="T44" s="254">
        <f t="shared" si="11"/>
        <v>3</v>
      </c>
    </row>
    <row r="45" spans="2:20">
      <c r="B45" s="228">
        <v>29</v>
      </c>
      <c r="C45" s="229">
        <f>BIODATA!B41</f>
        <v>0</v>
      </c>
      <c r="D45" s="231">
        <f>IF(REKAPKI1!F42&lt;=(2*$F$9),1,IF(REKAPKI1!F42&lt;=$F$9,2,IF(REKAPKI1!F42&gt;=$F$8,4,IF(REKAPKI1!F42=$F$8,4,3))))</f>
        <v>3</v>
      </c>
      <c r="E45" s="254">
        <f t="shared" si="0"/>
        <v>3</v>
      </c>
      <c r="F45" s="231">
        <f t="shared" si="1"/>
        <v>3</v>
      </c>
      <c r="G45" s="231">
        <f>IF(REKAPKI1!I42&lt;=(2*$F$9),1,IF(REKAPKI1!I42&lt;=$F$9,2,IF(REKAPKI1!I42&gt;=$F$8,4,IF(REKAPKI1!I42=$F$8,4,3))))</f>
        <v>3</v>
      </c>
      <c r="H45" s="254">
        <f t="shared" si="2"/>
        <v>3</v>
      </c>
      <c r="I45" s="231">
        <f t="shared" si="3"/>
        <v>3</v>
      </c>
      <c r="J45" s="231">
        <f>IF(REKAPKI1!L42&lt;=(2*$F$9),1,IF(REKAPKI1!L42&lt;=$F$9,2,IF(REKAPKI1!L42&gt;=$F$8,4,IF(REKAPKI1!L42=$F$8,4,3))))</f>
        <v>3</v>
      </c>
      <c r="K45" s="254">
        <f t="shared" si="4"/>
        <v>3</v>
      </c>
      <c r="L45" s="231">
        <f t="shared" si="5"/>
        <v>3</v>
      </c>
      <c r="M45" s="231">
        <f>IF(REKAPKI1!O42&lt;=(2*$F$9),1,IF(REKAPKI1!O42&lt;=$F$9,2,IF(REKAPKI1!O42&gt;=$F$8,4,IF(REKAPKI1!O42=$F$8,4,3))))</f>
        <v>3</v>
      </c>
      <c r="N45" s="254">
        <f t="shared" si="6"/>
        <v>3</v>
      </c>
      <c r="O45" s="231">
        <f t="shared" si="7"/>
        <v>3</v>
      </c>
      <c r="Q45" s="254">
        <f t="shared" si="8"/>
        <v>3</v>
      </c>
      <c r="R45" s="254">
        <f t="shared" si="9"/>
        <v>3</v>
      </c>
      <c r="S45" s="254">
        <f t="shared" si="10"/>
        <v>3</v>
      </c>
      <c r="T45" s="254">
        <f t="shared" si="11"/>
        <v>3</v>
      </c>
    </row>
    <row r="46" spans="2:20">
      <c r="B46" s="228">
        <v>30</v>
      </c>
      <c r="C46" s="229">
        <f>BIODATA!B42</f>
        <v>0</v>
      </c>
      <c r="D46" s="231">
        <f>IF(REKAPKI1!F43&lt;=(2*$F$9),1,IF(REKAPKI1!F43&lt;=$F$9,2,IF(REKAPKI1!F43&gt;=$F$8,4,IF(REKAPKI1!F43=$F$8,4,3))))</f>
        <v>3</v>
      </c>
      <c r="E46" s="254">
        <f t="shared" si="0"/>
        <v>3</v>
      </c>
      <c r="F46" s="231">
        <f t="shared" si="1"/>
        <v>3</v>
      </c>
      <c r="G46" s="231">
        <f>IF(REKAPKI1!I43&lt;=(2*$F$9),1,IF(REKAPKI1!I43&lt;=$F$9,2,IF(REKAPKI1!I43&gt;=$F$8,4,IF(REKAPKI1!I43=$F$8,4,3))))</f>
        <v>3</v>
      </c>
      <c r="H46" s="254">
        <f t="shared" si="2"/>
        <v>3</v>
      </c>
      <c r="I46" s="231">
        <f t="shared" si="3"/>
        <v>3</v>
      </c>
      <c r="J46" s="231">
        <f>IF(REKAPKI1!L43&lt;=(2*$F$9),1,IF(REKAPKI1!L43&lt;=$F$9,2,IF(REKAPKI1!L43&gt;=$F$8,4,IF(REKAPKI1!L43=$F$8,4,3))))</f>
        <v>3</v>
      </c>
      <c r="K46" s="254">
        <f t="shared" si="4"/>
        <v>3</v>
      </c>
      <c r="L46" s="231">
        <f t="shared" si="5"/>
        <v>3</v>
      </c>
      <c r="M46" s="231">
        <f>IF(REKAPKI1!O43&lt;=(2*$F$9),1,IF(REKAPKI1!O43&lt;=$F$9,2,IF(REKAPKI1!O43&gt;=$F$8,4,IF(REKAPKI1!O43=$F$8,4,3))))</f>
        <v>3</v>
      </c>
      <c r="N46" s="254">
        <f t="shared" si="6"/>
        <v>3</v>
      </c>
      <c r="O46" s="231">
        <f t="shared" si="7"/>
        <v>3</v>
      </c>
      <c r="Q46" s="254">
        <f t="shared" si="8"/>
        <v>3</v>
      </c>
      <c r="R46" s="254">
        <f t="shared" si="9"/>
        <v>3</v>
      </c>
      <c r="S46" s="254">
        <f t="shared" si="10"/>
        <v>3</v>
      </c>
      <c r="T46" s="254">
        <f t="shared" si="11"/>
        <v>3</v>
      </c>
    </row>
    <row r="47" spans="2:20">
      <c r="B47" s="228">
        <v>31</v>
      </c>
      <c r="C47" s="229">
        <f>BIODATA!B43</f>
        <v>0</v>
      </c>
      <c r="D47" s="231">
        <f>IF(REKAPKI1!F44&lt;=(2*$F$9),1,IF(REKAPKI1!F44&lt;=$F$9,2,IF(REKAPKI1!F44&gt;=$F$8,4,IF(REKAPKI1!F44=$F$8,4,3))))</f>
        <v>3</v>
      </c>
      <c r="E47" s="254">
        <f t="shared" si="0"/>
        <v>3</v>
      </c>
      <c r="F47" s="231">
        <f t="shared" si="1"/>
        <v>3</v>
      </c>
      <c r="G47" s="231">
        <f>IF(REKAPKI1!I44&lt;=(2*$F$9),1,IF(REKAPKI1!I44&lt;=$F$9,2,IF(REKAPKI1!I44&gt;=$F$8,4,IF(REKAPKI1!I44=$F$8,4,3))))</f>
        <v>3</v>
      </c>
      <c r="H47" s="254">
        <f t="shared" si="2"/>
        <v>3</v>
      </c>
      <c r="I47" s="231">
        <f t="shared" si="3"/>
        <v>3</v>
      </c>
      <c r="J47" s="231">
        <f>IF(REKAPKI1!L44&lt;=(2*$F$9),1,IF(REKAPKI1!L44&lt;=$F$9,2,IF(REKAPKI1!L44&gt;=$F$8,4,IF(REKAPKI1!L44=$F$8,4,3))))</f>
        <v>3</v>
      </c>
      <c r="K47" s="254">
        <f t="shared" si="4"/>
        <v>3</v>
      </c>
      <c r="L47" s="231">
        <f t="shared" si="5"/>
        <v>3</v>
      </c>
      <c r="M47" s="231">
        <f>IF(REKAPKI1!O44&lt;=(2*$F$9),1,IF(REKAPKI1!O44&lt;=$F$9,2,IF(REKAPKI1!O44&gt;=$F$8,4,IF(REKAPKI1!O44=$F$8,4,3))))</f>
        <v>3</v>
      </c>
      <c r="N47" s="254">
        <f t="shared" si="6"/>
        <v>3</v>
      </c>
      <c r="O47" s="231">
        <f t="shared" si="7"/>
        <v>3</v>
      </c>
      <c r="Q47" s="254">
        <f t="shared" si="8"/>
        <v>3</v>
      </c>
      <c r="R47" s="254">
        <f t="shared" si="9"/>
        <v>3</v>
      </c>
      <c r="S47" s="254">
        <f t="shared" si="10"/>
        <v>3</v>
      </c>
      <c r="T47" s="254">
        <f t="shared" si="11"/>
        <v>3</v>
      </c>
    </row>
    <row r="48" spans="2:20">
      <c r="B48" s="228">
        <v>32</v>
      </c>
      <c r="C48" s="229">
        <f>BIODATA!B44</f>
        <v>0</v>
      </c>
      <c r="D48" s="231">
        <f>IF(REKAPKI1!F45&lt;=(2*$F$9),1,IF(REKAPKI1!F45&lt;=$F$9,2,IF(REKAPKI1!F45&gt;=$F$8,4,IF(REKAPKI1!F45=$F$8,4,3))))</f>
        <v>3</v>
      </c>
      <c r="E48" s="254">
        <f t="shared" si="0"/>
        <v>3</v>
      </c>
      <c r="F48" s="231">
        <f t="shared" si="1"/>
        <v>3</v>
      </c>
      <c r="G48" s="231">
        <f>IF(REKAPKI1!I45&lt;=(2*$F$9),1,IF(REKAPKI1!I45&lt;=$F$9,2,IF(REKAPKI1!I45&gt;=$F$8,4,IF(REKAPKI1!I45=$F$8,4,3))))</f>
        <v>3</v>
      </c>
      <c r="H48" s="254">
        <f t="shared" si="2"/>
        <v>3</v>
      </c>
      <c r="I48" s="231">
        <f t="shared" si="3"/>
        <v>3</v>
      </c>
      <c r="J48" s="231">
        <f>IF(REKAPKI1!L45&lt;=(2*$F$9),1,IF(REKAPKI1!L45&lt;=$F$9,2,IF(REKAPKI1!L45&gt;=$F$8,4,IF(REKAPKI1!L45=$F$8,4,3))))</f>
        <v>3</v>
      </c>
      <c r="K48" s="254">
        <f t="shared" si="4"/>
        <v>3</v>
      </c>
      <c r="L48" s="231">
        <f t="shared" si="5"/>
        <v>3</v>
      </c>
      <c r="M48" s="231">
        <f>IF(REKAPKI1!O45&lt;=(2*$F$9),1,IF(REKAPKI1!O45&lt;=$F$9,2,IF(REKAPKI1!O45&gt;=$F$8,4,IF(REKAPKI1!O45=$F$8,4,3))))</f>
        <v>3</v>
      </c>
      <c r="N48" s="254">
        <f t="shared" si="6"/>
        <v>3</v>
      </c>
      <c r="O48" s="231">
        <f t="shared" si="7"/>
        <v>3</v>
      </c>
      <c r="Q48" s="254">
        <f t="shared" si="8"/>
        <v>3</v>
      </c>
      <c r="R48" s="254">
        <f t="shared" si="9"/>
        <v>3</v>
      </c>
      <c r="S48" s="254">
        <f t="shared" si="10"/>
        <v>3</v>
      </c>
      <c r="T48" s="254">
        <f t="shared" si="11"/>
        <v>3</v>
      </c>
    </row>
    <row r="49" spans="2:20">
      <c r="B49" s="228">
        <v>33</v>
      </c>
      <c r="C49" s="229">
        <f>BIODATA!B45</f>
        <v>0</v>
      </c>
      <c r="D49" s="231">
        <f>IF(REKAPKI1!F46&lt;=(2*$F$9),1,IF(REKAPKI1!F46&lt;=$F$9,2,IF(REKAPKI1!F46&gt;=$F$8,4,IF(REKAPKI1!F46=$F$8,4,3))))</f>
        <v>3</v>
      </c>
      <c r="E49" s="254">
        <f t="shared" si="0"/>
        <v>3</v>
      </c>
      <c r="F49" s="231">
        <f t="shared" si="1"/>
        <v>3</v>
      </c>
      <c r="G49" s="231">
        <f>IF(REKAPKI1!I46&lt;=(2*$F$9),1,IF(REKAPKI1!I46&lt;=$F$9,2,IF(REKAPKI1!I46&gt;=$F$8,4,IF(REKAPKI1!I46=$F$8,4,3))))</f>
        <v>3</v>
      </c>
      <c r="H49" s="254">
        <f t="shared" si="2"/>
        <v>3</v>
      </c>
      <c r="I49" s="231">
        <f t="shared" si="3"/>
        <v>3</v>
      </c>
      <c r="J49" s="231">
        <f>IF(REKAPKI1!L46&lt;=(2*$F$9),1,IF(REKAPKI1!L46&lt;=$F$9,2,IF(REKAPKI1!L46&gt;=$F$8,4,IF(REKAPKI1!L46=$F$8,4,3))))</f>
        <v>3</v>
      </c>
      <c r="K49" s="254">
        <f t="shared" si="4"/>
        <v>3</v>
      </c>
      <c r="L49" s="231">
        <f t="shared" si="5"/>
        <v>3</v>
      </c>
      <c r="M49" s="231">
        <f>IF(REKAPKI1!O46&lt;=(2*$F$9),1,IF(REKAPKI1!O46&lt;=$F$9,2,IF(REKAPKI1!O46&gt;=$F$8,4,IF(REKAPKI1!O46=$F$8,4,3))))</f>
        <v>3</v>
      </c>
      <c r="N49" s="254">
        <f t="shared" si="6"/>
        <v>3</v>
      </c>
      <c r="O49" s="231">
        <f t="shared" si="7"/>
        <v>3</v>
      </c>
      <c r="Q49" s="254">
        <f t="shared" si="8"/>
        <v>3</v>
      </c>
      <c r="R49" s="254">
        <f t="shared" si="9"/>
        <v>3</v>
      </c>
      <c r="S49" s="254">
        <f t="shared" si="10"/>
        <v>3</v>
      </c>
      <c r="T49" s="254">
        <f t="shared" si="11"/>
        <v>3</v>
      </c>
    </row>
    <row r="50" spans="2:20">
      <c r="B50" s="228">
        <v>34</v>
      </c>
      <c r="C50" s="229">
        <f>BIODATA!B46</f>
        <v>0</v>
      </c>
      <c r="D50" s="231">
        <f>IF(REKAPKI1!F47&lt;=(2*$F$9),1,IF(REKAPKI1!F47&lt;=$F$9,2,IF(REKAPKI1!F47&gt;=$F$8,4,IF(REKAPKI1!F47=$F$8,4,3))))</f>
        <v>3</v>
      </c>
      <c r="E50" s="254">
        <f t="shared" si="0"/>
        <v>3</v>
      </c>
      <c r="F50" s="231">
        <f t="shared" si="1"/>
        <v>3</v>
      </c>
      <c r="G50" s="231">
        <f>IF(REKAPKI1!I47&lt;=(2*$F$9),1,IF(REKAPKI1!I47&lt;=$F$9,2,IF(REKAPKI1!I47&gt;=$F$8,4,IF(REKAPKI1!I47=$F$8,4,3))))</f>
        <v>3</v>
      </c>
      <c r="H50" s="254">
        <f t="shared" si="2"/>
        <v>3</v>
      </c>
      <c r="I50" s="231">
        <f t="shared" si="3"/>
        <v>3</v>
      </c>
      <c r="J50" s="231">
        <f>IF(REKAPKI1!L47&lt;=(2*$F$9),1,IF(REKAPKI1!L47&lt;=$F$9,2,IF(REKAPKI1!L47&gt;=$F$8,4,IF(REKAPKI1!L47=$F$8,4,3))))</f>
        <v>3</v>
      </c>
      <c r="K50" s="254">
        <f t="shared" si="4"/>
        <v>3</v>
      </c>
      <c r="L50" s="231">
        <f t="shared" si="5"/>
        <v>3</v>
      </c>
      <c r="M50" s="231">
        <f>IF(REKAPKI1!O47&lt;=(2*$F$9),1,IF(REKAPKI1!O47&lt;=$F$9,2,IF(REKAPKI1!O47&gt;=$F$8,4,IF(REKAPKI1!O47=$F$8,4,3))))</f>
        <v>3</v>
      </c>
      <c r="N50" s="254">
        <f t="shared" si="6"/>
        <v>3</v>
      </c>
      <c r="O50" s="231">
        <f t="shared" si="7"/>
        <v>3</v>
      </c>
      <c r="Q50" s="254">
        <f t="shared" si="8"/>
        <v>3</v>
      </c>
      <c r="R50" s="254">
        <f t="shared" si="9"/>
        <v>3</v>
      </c>
      <c r="S50" s="254">
        <f t="shared" si="10"/>
        <v>3</v>
      </c>
      <c r="T50" s="254">
        <f t="shared" si="11"/>
        <v>3</v>
      </c>
    </row>
    <row r="51" spans="2:20">
      <c r="B51" s="228">
        <v>35</v>
      </c>
      <c r="C51" s="229">
        <f>BIODATA!B47</f>
        <v>0</v>
      </c>
      <c r="D51" s="231">
        <f>IF(REKAPKI1!F48&lt;=(2*$F$9),1,IF(REKAPKI1!F48&lt;=$F$9,2,IF(REKAPKI1!F48&gt;=$F$8,4,IF(REKAPKI1!F48=$F$8,4,3))))</f>
        <v>3</v>
      </c>
      <c r="E51" s="254">
        <f t="shared" si="0"/>
        <v>3</v>
      </c>
      <c r="F51" s="231">
        <f t="shared" si="1"/>
        <v>3</v>
      </c>
      <c r="G51" s="231">
        <f>IF(REKAPKI1!I48&lt;=(2*$F$9),1,IF(REKAPKI1!I48&lt;=$F$9,2,IF(REKAPKI1!I48&gt;=$F$8,4,IF(REKAPKI1!I48=$F$8,4,3))))</f>
        <v>3</v>
      </c>
      <c r="H51" s="254">
        <f t="shared" si="2"/>
        <v>3</v>
      </c>
      <c r="I51" s="231">
        <f t="shared" si="3"/>
        <v>3</v>
      </c>
      <c r="J51" s="231">
        <f>IF(REKAPKI1!L48&lt;=(2*$F$9),1,IF(REKAPKI1!L48&lt;=$F$9,2,IF(REKAPKI1!L48&gt;=$F$8,4,IF(REKAPKI1!L48=$F$8,4,3))))</f>
        <v>3</v>
      </c>
      <c r="K51" s="254">
        <f t="shared" si="4"/>
        <v>3</v>
      </c>
      <c r="L51" s="231">
        <f t="shared" si="5"/>
        <v>3</v>
      </c>
      <c r="M51" s="231">
        <f>IF(REKAPKI1!O48&lt;=(2*$F$9),1,IF(REKAPKI1!O48&lt;=$F$9,2,IF(REKAPKI1!O48&gt;=$F$8,4,IF(REKAPKI1!O48=$F$8,4,3))))</f>
        <v>3</v>
      </c>
      <c r="N51" s="254">
        <f t="shared" si="6"/>
        <v>3</v>
      </c>
      <c r="O51" s="231">
        <f t="shared" si="7"/>
        <v>3</v>
      </c>
      <c r="Q51" s="254">
        <f t="shared" si="8"/>
        <v>3</v>
      </c>
      <c r="R51" s="254">
        <f t="shared" si="9"/>
        <v>3</v>
      </c>
      <c r="S51" s="254">
        <f t="shared" si="10"/>
        <v>3</v>
      </c>
      <c r="T51" s="254">
        <f t="shared" si="11"/>
        <v>3</v>
      </c>
    </row>
    <row r="52" spans="2:20">
      <c r="B52" s="228">
        <v>36</v>
      </c>
      <c r="C52" s="229">
        <f>BIODATA!B48</f>
        <v>0</v>
      </c>
      <c r="D52" s="231">
        <f>IF(REKAPKI1!F49&lt;=(2*$F$9),1,IF(REKAPKI1!F49&lt;=$F$9,2,IF(REKAPKI1!F49&gt;=$F$8,4,IF(REKAPKI1!F49=$F$8,4,3))))</f>
        <v>3</v>
      </c>
      <c r="E52" s="254">
        <f t="shared" si="0"/>
        <v>3</v>
      </c>
      <c r="F52" s="231">
        <f t="shared" si="1"/>
        <v>3</v>
      </c>
      <c r="G52" s="231">
        <f>IF(REKAPKI1!I49&lt;=(2*$F$9),1,IF(REKAPKI1!I49&lt;=$F$9,2,IF(REKAPKI1!I49&gt;=$F$8,4,IF(REKAPKI1!I49=$F$8,4,3))))</f>
        <v>3</v>
      </c>
      <c r="H52" s="254">
        <f t="shared" si="2"/>
        <v>3</v>
      </c>
      <c r="I52" s="231">
        <f t="shared" si="3"/>
        <v>3</v>
      </c>
      <c r="J52" s="231">
        <f>IF(REKAPKI1!L49&lt;=(2*$F$9),1,IF(REKAPKI1!L49&lt;=$F$9,2,IF(REKAPKI1!L49&gt;=$F$8,4,IF(REKAPKI1!L49=$F$8,4,3))))</f>
        <v>3</v>
      </c>
      <c r="K52" s="254">
        <f t="shared" si="4"/>
        <v>3</v>
      </c>
      <c r="L52" s="231">
        <f t="shared" si="5"/>
        <v>3</v>
      </c>
      <c r="M52" s="231">
        <f>IF(REKAPKI1!O49&lt;=(2*$F$9),1,IF(REKAPKI1!O49&lt;=$F$9,2,IF(REKAPKI1!O49&gt;=$F$8,4,IF(REKAPKI1!O49=$F$8,4,3))))</f>
        <v>3</v>
      </c>
      <c r="N52" s="254">
        <f t="shared" si="6"/>
        <v>3</v>
      </c>
      <c r="O52" s="231">
        <f t="shared" si="7"/>
        <v>3</v>
      </c>
      <c r="Q52" s="254">
        <f t="shared" si="8"/>
        <v>3</v>
      </c>
      <c r="R52" s="254">
        <f t="shared" si="9"/>
        <v>3</v>
      </c>
      <c r="S52" s="254">
        <f t="shared" si="10"/>
        <v>3</v>
      </c>
      <c r="T52" s="254">
        <f t="shared" si="11"/>
        <v>3</v>
      </c>
    </row>
    <row r="53" spans="2:20">
      <c r="B53" s="228">
        <v>37</v>
      </c>
      <c r="C53" s="229">
        <f>BIODATA!B49</f>
        <v>0</v>
      </c>
      <c r="D53" s="231">
        <f>IF(REKAPKI1!F50&lt;=(2*$F$9),1,IF(REKAPKI1!F50&lt;=$F$9,2,IF(REKAPKI1!F50&gt;=$F$8,4,IF(REKAPKI1!F50=$F$8,4,3))))</f>
        <v>3</v>
      </c>
      <c r="E53" s="254">
        <f t="shared" si="0"/>
        <v>3</v>
      </c>
      <c r="F53" s="231">
        <f t="shared" si="1"/>
        <v>3</v>
      </c>
      <c r="G53" s="231">
        <f>IF(REKAPKI1!I50&lt;=(2*$F$9),1,IF(REKAPKI1!I50&lt;=$F$9,2,IF(REKAPKI1!I50&gt;=$F$8,4,IF(REKAPKI1!I50=$F$8,4,3))))</f>
        <v>3</v>
      </c>
      <c r="H53" s="254">
        <f t="shared" si="2"/>
        <v>3</v>
      </c>
      <c r="I53" s="231">
        <f t="shared" si="3"/>
        <v>3</v>
      </c>
      <c r="J53" s="231">
        <f>IF(REKAPKI1!L50&lt;=(2*$F$9),1,IF(REKAPKI1!L50&lt;=$F$9,2,IF(REKAPKI1!L50&gt;=$F$8,4,IF(REKAPKI1!L50=$F$8,4,3))))</f>
        <v>3</v>
      </c>
      <c r="K53" s="254">
        <f t="shared" si="4"/>
        <v>3</v>
      </c>
      <c r="L53" s="231">
        <f t="shared" si="5"/>
        <v>3</v>
      </c>
      <c r="M53" s="231">
        <f>IF(REKAPKI1!O50&lt;=(2*$F$9),1,IF(REKAPKI1!O50&lt;=$F$9,2,IF(REKAPKI1!O50&gt;=$F$8,4,IF(REKAPKI1!O50=$F$8,4,3))))</f>
        <v>3</v>
      </c>
      <c r="N53" s="254">
        <f t="shared" si="6"/>
        <v>3</v>
      </c>
      <c r="O53" s="231">
        <f t="shared" si="7"/>
        <v>3</v>
      </c>
      <c r="Q53" s="254">
        <f t="shared" si="8"/>
        <v>3</v>
      </c>
      <c r="R53" s="254">
        <f t="shared" si="9"/>
        <v>3</v>
      </c>
      <c r="S53" s="254">
        <f t="shared" si="10"/>
        <v>3</v>
      </c>
      <c r="T53" s="254">
        <f t="shared" si="11"/>
        <v>3</v>
      </c>
    </row>
    <row r="54" spans="2:20">
      <c r="B54" s="228">
        <v>38</v>
      </c>
      <c r="C54" s="229">
        <f>BIODATA!B50</f>
        <v>0</v>
      </c>
      <c r="D54" s="231">
        <f>IF(REKAPKI1!F51&lt;=(2*$F$9),1,IF(REKAPKI1!F51&lt;=$F$9,2,IF(REKAPKI1!F51&gt;=$F$8,4,IF(REKAPKI1!F51=$F$8,4,3))))</f>
        <v>3</v>
      </c>
      <c r="E54" s="254">
        <f t="shared" si="0"/>
        <v>3</v>
      </c>
      <c r="F54" s="231">
        <f t="shared" si="1"/>
        <v>3</v>
      </c>
      <c r="G54" s="231">
        <f>IF(REKAPKI1!I51&lt;=(2*$F$9),1,IF(REKAPKI1!I51&lt;=$F$9,2,IF(REKAPKI1!I51&gt;=$F$8,4,IF(REKAPKI1!I51=$F$8,4,3))))</f>
        <v>3</v>
      </c>
      <c r="H54" s="254">
        <f t="shared" si="2"/>
        <v>3</v>
      </c>
      <c r="I54" s="231">
        <f t="shared" si="3"/>
        <v>3</v>
      </c>
      <c r="J54" s="231">
        <f>IF(REKAPKI1!L51&lt;=(2*$F$9),1,IF(REKAPKI1!L51&lt;=$F$9,2,IF(REKAPKI1!L51&gt;=$F$8,4,IF(REKAPKI1!L51=$F$8,4,3))))</f>
        <v>3</v>
      </c>
      <c r="K54" s="254">
        <f t="shared" si="4"/>
        <v>3</v>
      </c>
      <c r="L54" s="231">
        <f t="shared" si="5"/>
        <v>3</v>
      </c>
      <c r="M54" s="231">
        <f>IF(REKAPKI1!O51&lt;=(2*$F$9),1,IF(REKAPKI1!O51&lt;=$F$9,2,IF(REKAPKI1!O51&gt;=$F$8,4,IF(REKAPKI1!O51=$F$8,4,3))))</f>
        <v>3</v>
      </c>
      <c r="N54" s="254">
        <f t="shared" si="6"/>
        <v>3</v>
      </c>
      <c r="O54" s="231">
        <f t="shared" si="7"/>
        <v>3</v>
      </c>
      <c r="Q54" s="254">
        <f t="shared" si="8"/>
        <v>3</v>
      </c>
      <c r="R54" s="254">
        <f t="shared" si="9"/>
        <v>3</v>
      </c>
      <c r="S54" s="254">
        <f t="shared" si="10"/>
        <v>3</v>
      </c>
      <c r="T54" s="254">
        <f t="shared" si="11"/>
        <v>3</v>
      </c>
    </row>
    <row r="55" spans="2:20">
      <c r="B55" s="228">
        <v>39</v>
      </c>
      <c r="C55" s="229">
        <f>BIODATA!B51</f>
        <v>0</v>
      </c>
      <c r="D55" s="231">
        <f>IF(REKAPKI1!F52&lt;=(2*$F$9),1,IF(REKAPKI1!F52&lt;=$F$9,2,IF(REKAPKI1!F52&gt;=$F$8,4,IF(REKAPKI1!F52=$F$8,4,3))))</f>
        <v>3</v>
      </c>
      <c r="E55" s="254">
        <f t="shared" si="0"/>
        <v>3</v>
      </c>
      <c r="F55" s="231">
        <f t="shared" si="1"/>
        <v>3</v>
      </c>
      <c r="G55" s="231">
        <f>IF(REKAPKI1!I52&lt;=(2*$F$9),1,IF(REKAPKI1!I52&lt;=$F$9,2,IF(REKAPKI1!I52&gt;=$F$8,4,IF(REKAPKI1!I52=$F$8,4,3))))</f>
        <v>3</v>
      </c>
      <c r="H55" s="254">
        <f t="shared" si="2"/>
        <v>3</v>
      </c>
      <c r="I55" s="231">
        <f t="shared" si="3"/>
        <v>3</v>
      </c>
      <c r="J55" s="231">
        <f>IF(REKAPKI1!L52&lt;=(2*$F$9),1,IF(REKAPKI1!L52&lt;=$F$9,2,IF(REKAPKI1!L52&gt;=$F$8,4,IF(REKAPKI1!L52=$F$8,4,3))))</f>
        <v>3</v>
      </c>
      <c r="K55" s="254">
        <f t="shared" si="4"/>
        <v>3</v>
      </c>
      <c r="L55" s="231">
        <f t="shared" si="5"/>
        <v>3</v>
      </c>
      <c r="M55" s="231">
        <f>IF(REKAPKI1!O52&lt;=(2*$F$9),1,IF(REKAPKI1!O52&lt;=$F$9,2,IF(REKAPKI1!O52&gt;=$F$8,4,IF(REKAPKI1!O52=$F$8,4,3))))</f>
        <v>3</v>
      </c>
      <c r="N55" s="254">
        <f t="shared" si="6"/>
        <v>3</v>
      </c>
      <c r="O55" s="231">
        <f t="shared" si="7"/>
        <v>3</v>
      </c>
      <c r="Q55" s="254">
        <f t="shared" si="8"/>
        <v>3</v>
      </c>
      <c r="R55" s="254">
        <f t="shared" si="9"/>
        <v>3</v>
      </c>
      <c r="S55" s="254">
        <f t="shared" si="10"/>
        <v>3</v>
      </c>
      <c r="T55" s="254">
        <f t="shared" si="11"/>
        <v>3</v>
      </c>
    </row>
    <row r="56" spans="2:20">
      <c r="B56" s="228">
        <v>40</v>
      </c>
      <c r="C56" s="229">
        <f>BIODATA!B52</f>
        <v>0</v>
      </c>
      <c r="D56" s="231">
        <f>IF(REKAPKI1!F53&lt;=(2*$F$9),1,IF(REKAPKI1!F53&lt;=$F$9,2,IF(REKAPKI1!F53&gt;=$F$8,4,IF(REKAPKI1!F53=$F$8,4,3))))</f>
        <v>3</v>
      </c>
      <c r="E56" s="254">
        <f t="shared" si="0"/>
        <v>3</v>
      </c>
      <c r="F56" s="231">
        <f t="shared" si="1"/>
        <v>3</v>
      </c>
      <c r="G56" s="231">
        <f>IF(REKAPKI1!I53&lt;=(2*$F$9),1,IF(REKAPKI1!I53&lt;=$F$9,2,IF(REKAPKI1!I53&gt;=$F$8,4,IF(REKAPKI1!I53=$F$8,4,3))))</f>
        <v>3</v>
      </c>
      <c r="H56" s="254">
        <f t="shared" si="2"/>
        <v>3</v>
      </c>
      <c r="I56" s="231">
        <f t="shared" si="3"/>
        <v>3</v>
      </c>
      <c r="J56" s="231">
        <f>IF(REKAPKI1!L53&lt;=(2*$F$9),1,IF(REKAPKI1!L53&lt;=$F$9,2,IF(REKAPKI1!L53&gt;=$F$8,4,IF(REKAPKI1!L53=$F$8,4,3))))</f>
        <v>3</v>
      </c>
      <c r="K56" s="254">
        <f t="shared" si="4"/>
        <v>3</v>
      </c>
      <c r="L56" s="231">
        <f t="shared" si="5"/>
        <v>3</v>
      </c>
      <c r="M56" s="231">
        <f>IF(REKAPKI1!O53&lt;=(2*$F$9),1,IF(REKAPKI1!O53&lt;=$F$9,2,IF(REKAPKI1!O53&gt;=$F$8,4,IF(REKAPKI1!O53=$F$8,4,3))))</f>
        <v>3</v>
      </c>
      <c r="N56" s="254">
        <f t="shared" si="6"/>
        <v>3</v>
      </c>
      <c r="O56" s="231">
        <f t="shared" si="7"/>
        <v>3</v>
      </c>
      <c r="Q56" s="254">
        <f t="shared" si="8"/>
        <v>3</v>
      </c>
      <c r="R56" s="254">
        <f t="shared" si="9"/>
        <v>3</v>
      </c>
      <c r="S56" s="254">
        <f t="shared" si="10"/>
        <v>3</v>
      </c>
      <c r="T56" s="254">
        <f t="shared" si="11"/>
        <v>3</v>
      </c>
    </row>
    <row r="57" spans="2:20">
      <c r="B57" s="228">
        <v>41</v>
      </c>
      <c r="C57" s="229">
        <f>BIODATA!B53</f>
        <v>0</v>
      </c>
      <c r="D57" s="231">
        <f>IF(REKAPKI1!F54&lt;=(2*$F$9),1,IF(REKAPKI1!F54&lt;=$F$9,2,IF(REKAPKI1!F54&gt;=$F$8,4,IF(REKAPKI1!F54=$F$8,4,3))))</f>
        <v>3</v>
      </c>
      <c r="E57" s="254">
        <f t="shared" si="0"/>
        <v>3</v>
      </c>
      <c r="F57" s="231">
        <f t="shared" si="1"/>
        <v>3</v>
      </c>
      <c r="G57" s="231">
        <f>IF(REKAPKI1!I54&lt;=(2*$F$9),1,IF(REKAPKI1!I54&lt;=$F$9,2,IF(REKAPKI1!I54&gt;=$F$8,4,IF(REKAPKI1!I54=$F$8,4,3))))</f>
        <v>3</v>
      </c>
      <c r="H57" s="254">
        <f t="shared" si="2"/>
        <v>3</v>
      </c>
      <c r="I57" s="231">
        <f t="shared" si="3"/>
        <v>3</v>
      </c>
      <c r="J57" s="231">
        <f>IF(REKAPKI1!L54&lt;=(2*$F$9),1,IF(REKAPKI1!L54&lt;=$F$9,2,IF(REKAPKI1!L54&gt;=$F$8,4,IF(REKAPKI1!L54=$F$8,4,3))))</f>
        <v>3</v>
      </c>
      <c r="K57" s="254">
        <f t="shared" si="4"/>
        <v>3</v>
      </c>
      <c r="L57" s="231">
        <f t="shared" si="5"/>
        <v>3</v>
      </c>
      <c r="M57" s="231">
        <f>IF(REKAPKI1!O54&lt;=(2*$F$9),1,IF(REKAPKI1!O54&lt;=$F$9,2,IF(REKAPKI1!O54&gt;=$F$8,4,IF(REKAPKI1!O54=$F$8,4,3))))</f>
        <v>3</v>
      </c>
      <c r="N57" s="254">
        <f t="shared" si="6"/>
        <v>3</v>
      </c>
      <c r="O57" s="231">
        <f t="shared" si="7"/>
        <v>3</v>
      </c>
      <c r="Q57" s="254">
        <f t="shared" si="8"/>
        <v>3</v>
      </c>
      <c r="R57" s="254">
        <f t="shared" si="9"/>
        <v>3</v>
      </c>
      <c r="S57" s="254">
        <f t="shared" si="10"/>
        <v>3</v>
      </c>
      <c r="T57" s="254">
        <f t="shared" si="11"/>
        <v>3</v>
      </c>
    </row>
    <row r="58" spans="2:20">
      <c r="B58" s="228">
        <v>42</v>
      </c>
      <c r="C58" s="229">
        <f>BIODATA!B54</f>
        <v>0</v>
      </c>
      <c r="D58" s="231">
        <f>IF(REKAPKI1!F55&lt;=(2*$F$9),1,IF(REKAPKI1!F55&lt;=$F$9,2,IF(REKAPKI1!F55&gt;=$F$8,4,IF(REKAPKI1!F55=$F$8,4,3))))</f>
        <v>3</v>
      </c>
      <c r="E58" s="254">
        <f t="shared" si="0"/>
        <v>3</v>
      </c>
      <c r="F58" s="231">
        <f t="shared" si="1"/>
        <v>3</v>
      </c>
      <c r="G58" s="231">
        <f>IF(REKAPKI1!I55&lt;=(2*$F$9),1,IF(REKAPKI1!I55&lt;=$F$9,2,IF(REKAPKI1!I55&gt;=$F$8,4,IF(REKAPKI1!I55=$F$8,4,3))))</f>
        <v>3</v>
      </c>
      <c r="H58" s="254">
        <f t="shared" si="2"/>
        <v>3</v>
      </c>
      <c r="I58" s="231">
        <f t="shared" si="3"/>
        <v>3</v>
      </c>
      <c r="J58" s="231">
        <f>IF(REKAPKI1!L55&lt;=(2*$F$9),1,IF(REKAPKI1!L55&lt;=$F$9,2,IF(REKAPKI1!L55&gt;=$F$8,4,IF(REKAPKI1!L55=$F$8,4,3))))</f>
        <v>3</v>
      </c>
      <c r="K58" s="254">
        <f t="shared" si="4"/>
        <v>3</v>
      </c>
      <c r="L58" s="231">
        <f t="shared" si="5"/>
        <v>3</v>
      </c>
      <c r="M58" s="231">
        <f>IF(REKAPKI1!O55&lt;=(2*$F$9),1,IF(REKAPKI1!O55&lt;=$F$9,2,IF(REKAPKI1!O55&gt;=$F$8,4,IF(REKAPKI1!O55=$F$8,4,3))))</f>
        <v>3</v>
      </c>
      <c r="N58" s="254">
        <f t="shared" si="6"/>
        <v>3</v>
      </c>
      <c r="O58" s="231">
        <f t="shared" si="7"/>
        <v>3</v>
      </c>
      <c r="Q58" s="254">
        <f t="shared" si="8"/>
        <v>3</v>
      </c>
      <c r="R58" s="254">
        <f t="shared" si="9"/>
        <v>3</v>
      </c>
      <c r="S58" s="254">
        <f t="shared" si="10"/>
        <v>3</v>
      </c>
      <c r="T58" s="254">
        <f t="shared" si="11"/>
        <v>3</v>
      </c>
    </row>
    <row r="59" spans="2:20">
      <c r="B59" s="228">
        <v>43</v>
      </c>
      <c r="C59" s="229">
        <f>BIODATA!B55</f>
        <v>0</v>
      </c>
      <c r="D59" s="231">
        <f>IF(REKAPKI1!F56&lt;=(2*$F$9),1,IF(REKAPKI1!F56&lt;=$F$9,2,IF(REKAPKI1!F56&gt;=$F$8,4,IF(REKAPKI1!F56=$F$8,4,3))))</f>
        <v>3</v>
      </c>
      <c r="E59" s="254">
        <f t="shared" si="0"/>
        <v>3</v>
      </c>
      <c r="F59" s="231">
        <f t="shared" si="1"/>
        <v>3</v>
      </c>
      <c r="G59" s="231">
        <f>IF(REKAPKI1!I56&lt;=(2*$F$9),1,IF(REKAPKI1!I56&lt;=$F$9,2,IF(REKAPKI1!I56&gt;=$F$8,4,IF(REKAPKI1!I56=$F$8,4,3))))</f>
        <v>3</v>
      </c>
      <c r="H59" s="254">
        <f t="shared" si="2"/>
        <v>3</v>
      </c>
      <c r="I59" s="231">
        <f t="shared" si="3"/>
        <v>3</v>
      </c>
      <c r="J59" s="231">
        <f>IF(REKAPKI1!L56&lt;=(2*$F$9),1,IF(REKAPKI1!L56&lt;=$F$9,2,IF(REKAPKI1!L56&gt;=$F$8,4,IF(REKAPKI1!L56=$F$8,4,3))))</f>
        <v>3</v>
      </c>
      <c r="K59" s="254">
        <f t="shared" si="4"/>
        <v>3</v>
      </c>
      <c r="L59" s="231">
        <f t="shared" si="5"/>
        <v>3</v>
      </c>
      <c r="M59" s="231">
        <f>IF(REKAPKI1!O56&lt;=(2*$F$9),1,IF(REKAPKI1!O56&lt;=$F$9,2,IF(REKAPKI1!O56&gt;=$F$8,4,IF(REKAPKI1!O56=$F$8,4,3))))</f>
        <v>3</v>
      </c>
      <c r="N59" s="254">
        <f t="shared" si="6"/>
        <v>3</v>
      </c>
      <c r="O59" s="231">
        <f t="shared" si="7"/>
        <v>3</v>
      </c>
      <c r="Q59" s="254">
        <f t="shared" si="8"/>
        <v>3</v>
      </c>
      <c r="R59" s="254">
        <f t="shared" si="9"/>
        <v>3</v>
      </c>
      <c r="S59" s="254">
        <f t="shared" si="10"/>
        <v>3</v>
      </c>
      <c r="T59" s="254">
        <f t="shared" si="11"/>
        <v>3</v>
      </c>
    </row>
    <row r="60" spans="2:20">
      <c r="B60" s="228">
        <v>44</v>
      </c>
      <c r="C60" s="229">
        <f>BIODATA!B56</f>
        <v>0</v>
      </c>
      <c r="D60" s="231">
        <f>IF(REKAPKI1!F57&lt;=(2*$F$9),1,IF(REKAPKI1!F57&lt;=$F$9,2,IF(REKAPKI1!F57&gt;=$F$8,4,IF(REKAPKI1!F57=$F$8,4,3))))</f>
        <v>3</v>
      </c>
      <c r="E60" s="254">
        <f t="shared" si="0"/>
        <v>3</v>
      </c>
      <c r="F60" s="231">
        <f t="shared" si="1"/>
        <v>3</v>
      </c>
      <c r="G60" s="231">
        <f>IF(REKAPKI1!I57&lt;=(2*$F$9),1,IF(REKAPKI1!I57&lt;=$F$9,2,IF(REKAPKI1!I57&gt;=$F$8,4,IF(REKAPKI1!I57=$F$8,4,3))))</f>
        <v>3</v>
      </c>
      <c r="H60" s="254">
        <f t="shared" si="2"/>
        <v>3</v>
      </c>
      <c r="I60" s="231">
        <f t="shared" si="3"/>
        <v>3</v>
      </c>
      <c r="J60" s="231">
        <f>IF(REKAPKI1!L57&lt;=(2*$F$9),1,IF(REKAPKI1!L57&lt;=$F$9,2,IF(REKAPKI1!L57&gt;=$F$8,4,IF(REKAPKI1!L57=$F$8,4,3))))</f>
        <v>3</v>
      </c>
      <c r="K60" s="254">
        <f t="shared" si="4"/>
        <v>3</v>
      </c>
      <c r="L60" s="231">
        <f t="shared" si="5"/>
        <v>3</v>
      </c>
      <c r="M60" s="231">
        <f>IF(REKAPKI1!O57&lt;=(2*$F$9),1,IF(REKAPKI1!O57&lt;=$F$9,2,IF(REKAPKI1!O57&gt;=$F$8,4,IF(REKAPKI1!O57=$F$8,4,3))))</f>
        <v>3</v>
      </c>
      <c r="N60" s="254">
        <f t="shared" si="6"/>
        <v>3</v>
      </c>
      <c r="O60" s="231">
        <f t="shared" si="7"/>
        <v>3</v>
      </c>
      <c r="Q60" s="254">
        <f t="shared" si="8"/>
        <v>3</v>
      </c>
      <c r="R60" s="254">
        <f t="shared" si="9"/>
        <v>3</v>
      </c>
      <c r="S60" s="254">
        <f t="shared" si="10"/>
        <v>3</v>
      </c>
      <c r="T60" s="254">
        <f t="shared" si="11"/>
        <v>3</v>
      </c>
    </row>
    <row r="61" spans="2:20">
      <c r="B61" s="228">
        <v>45</v>
      </c>
      <c r="C61" s="229">
        <f>BIODATA!B57</f>
        <v>0</v>
      </c>
      <c r="D61" s="231">
        <f>IF(REKAPKI1!F58&lt;=(2*$F$9),1,IF(REKAPKI1!F58&lt;=$F$9,2,IF(REKAPKI1!F58&gt;=$F$8,4,IF(REKAPKI1!F58=$F$8,4,3))))</f>
        <v>3</v>
      </c>
      <c r="E61" s="254">
        <f t="shared" si="0"/>
        <v>3</v>
      </c>
      <c r="F61" s="231">
        <f t="shared" si="1"/>
        <v>3</v>
      </c>
      <c r="G61" s="231">
        <f>IF(REKAPKI1!I58&lt;=(2*$F$9),1,IF(REKAPKI1!I58&lt;=$F$9,2,IF(REKAPKI1!I58&gt;=$F$8,4,IF(REKAPKI1!I58=$F$8,4,3))))</f>
        <v>3</v>
      </c>
      <c r="H61" s="254">
        <f t="shared" si="2"/>
        <v>3</v>
      </c>
      <c r="I61" s="231">
        <f t="shared" si="3"/>
        <v>3</v>
      </c>
      <c r="J61" s="231">
        <f>IF(REKAPKI1!L58&lt;=(2*$F$9),1,IF(REKAPKI1!L58&lt;=$F$9,2,IF(REKAPKI1!L58&gt;=$F$8,4,IF(REKAPKI1!L58=$F$8,4,3))))</f>
        <v>3</v>
      </c>
      <c r="K61" s="254">
        <f t="shared" si="4"/>
        <v>3</v>
      </c>
      <c r="L61" s="231">
        <f t="shared" si="5"/>
        <v>3</v>
      </c>
      <c r="M61" s="231">
        <f>IF(REKAPKI1!O58&lt;=(2*$F$9),1,IF(REKAPKI1!O58&lt;=$F$9,2,IF(REKAPKI1!O58&gt;=$F$8,4,IF(REKAPKI1!O58=$F$8,4,3))))</f>
        <v>3</v>
      </c>
      <c r="N61" s="254">
        <f t="shared" si="6"/>
        <v>3</v>
      </c>
      <c r="O61" s="231">
        <f t="shared" si="7"/>
        <v>3</v>
      </c>
      <c r="Q61" s="254">
        <f t="shared" si="8"/>
        <v>3</v>
      </c>
      <c r="R61" s="254">
        <f t="shared" si="9"/>
        <v>3</v>
      </c>
      <c r="S61" s="254">
        <f t="shared" si="10"/>
        <v>3</v>
      </c>
      <c r="T61" s="254">
        <f t="shared" si="11"/>
        <v>3</v>
      </c>
    </row>
    <row r="62" spans="2:20" ht="10.5" customHeight="1">
      <c r="B62" s="232" t="s">
        <v>222</v>
      </c>
      <c r="C62" s="233" t="s">
        <v>222</v>
      </c>
      <c r="D62" s="234" t="s">
        <v>222</v>
      </c>
      <c r="E62" s="234" t="s">
        <v>222</v>
      </c>
      <c r="F62" s="234"/>
      <c r="G62" s="234" t="s">
        <v>222</v>
      </c>
      <c r="H62" s="234" t="s">
        <v>222</v>
      </c>
      <c r="I62" s="234"/>
      <c r="J62" s="234" t="s">
        <v>222</v>
      </c>
      <c r="K62" s="234"/>
      <c r="L62" s="234"/>
      <c r="M62" s="234"/>
      <c r="N62" s="234" t="s">
        <v>222</v>
      </c>
      <c r="O62" s="234"/>
      <c r="Q62" s="234"/>
      <c r="R62" s="234"/>
      <c r="S62" s="234"/>
      <c r="T62" s="234"/>
    </row>
    <row r="64" spans="2:20">
      <c r="S64" s="380" t="s">
        <v>185</v>
      </c>
      <c r="T64" s="380"/>
    </row>
    <row r="65" spans="2:20">
      <c r="S65" s="380" t="str">
        <f>CatatanKI1!$I$174</f>
        <v>Guru Kelas 3</v>
      </c>
      <c r="T65" s="380"/>
    </row>
    <row r="66" spans="2:20" ht="15.75">
      <c r="S66" s="7"/>
      <c r="T66"/>
    </row>
    <row r="67" spans="2:20" ht="15.75">
      <c r="S67" s="7"/>
      <c r="T67"/>
    </row>
    <row r="68" spans="2:20" ht="15.75">
      <c r="S68" s="7"/>
      <c r="T68"/>
    </row>
    <row r="69" spans="2:20" ht="18" customHeight="1">
      <c r="S69" s="381">
        <f>'Data Sekolah'!$D$8</f>
        <v>0</v>
      </c>
      <c r="T69" s="381"/>
    </row>
    <row r="70" spans="2:20">
      <c r="S70" s="412" t="str">
        <f>'Data Sekolah'!$B$9&amp;" : "&amp;'Data Sekolah'!$D$9</f>
        <v xml:space="preserve">NIP : </v>
      </c>
      <c r="T70" s="412"/>
    </row>
    <row r="71" spans="2:20">
      <c r="B71" s="15" t="s">
        <v>281</v>
      </c>
    </row>
    <row r="72" spans="2:20">
      <c r="B72" s="227" t="s">
        <v>282</v>
      </c>
    </row>
    <row r="73" spans="2:20">
      <c r="B73" s="15" t="s">
        <v>283</v>
      </c>
    </row>
    <row r="74" spans="2:20" ht="15.75" thickBot="1"/>
    <row r="75" spans="2:20" ht="15.75" thickBot="1">
      <c r="B75" s="235" t="s">
        <v>284</v>
      </c>
      <c r="C75" s="236" t="s">
        <v>285</v>
      </c>
      <c r="D75" s="433" t="s">
        <v>286</v>
      </c>
      <c r="E75" s="434"/>
      <c r="F75" s="435"/>
    </row>
    <row r="76" spans="2:20">
      <c r="B76" s="237">
        <v>4</v>
      </c>
      <c r="C76" s="238" t="s">
        <v>287</v>
      </c>
      <c r="D76" s="436" t="s">
        <v>288</v>
      </c>
      <c r="E76" s="437"/>
      <c r="F76" s="438"/>
    </row>
    <row r="77" spans="2:20">
      <c r="B77" s="239">
        <v>3</v>
      </c>
      <c r="C77" s="240" t="s">
        <v>289</v>
      </c>
      <c r="D77" s="419" t="s">
        <v>288</v>
      </c>
      <c r="E77" s="420"/>
      <c r="F77" s="421"/>
    </row>
    <row r="78" spans="2:20">
      <c r="B78" s="239">
        <v>2</v>
      </c>
      <c r="C78" s="240" t="s">
        <v>290</v>
      </c>
      <c r="D78" s="419" t="s">
        <v>288</v>
      </c>
      <c r="E78" s="420"/>
      <c r="F78" s="421"/>
    </row>
    <row r="79" spans="2:20" ht="15.75" thickBot="1">
      <c r="B79" s="241">
        <v>1</v>
      </c>
      <c r="C79" s="242" t="s">
        <v>291</v>
      </c>
      <c r="D79" s="422" t="s">
        <v>292</v>
      </c>
      <c r="E79" s="423"/>
      <c r="F79" s="424"/>
    </row>
  </sheetData>
  <sheetProtection selectLockedCells="1"/>
  <mergeCells count="25">
    <mergeCell ref="M14:O14"/>
    <mergeCell ref="D13:O13"/>
    <mergeCell ref="D75:F75"/>
    <mergeCell ref="D76:F76"/>
    <mergeCell ref="D77:F77"/>
    <mergeCell ref="M15:O15"/>
    <mergeCell ref="D78:F78"/>
    <mergeCell ref="D79:F79"/>
    <mergeCell ref="D15:F15"/>
    <mergeCell ref="G15:I15"/>
    <mergeCell ref="J15:L15"/>
    <mergeCell ref="B13:B16"/>
    <mergeCell ref="C13:C16"/>
    <mergeCell ref="D14:F14"/>
    <mergeCell ref="G14:I14"/>
    <mergeCell ref="J14:L14"/>
    <mergeCell ref="S64:T64"/>
    <mergeCell ref="S65:T65"/>
    <mergeCell ref="S69:T69"/>
    <mergeCell ref="S70:T70"/>
    <mergeCell ref="Q13:T14"/>
    <mergeCell ref="Q15:Q16"/>
    <mergeCell ref="R15:R16"/>
    <mergeCell ref="S15:S16"/>
    <mergeCell ref="T15:T16"/>
  </mergeCells>
  <dataValidations count="1">
    <dataValidation type="decimal" allowBlank="1" showInputMessage="1" showErrorMessage="1" errorTitle="Informasi" error="Masukan angka rang 1- 4" sqref="K17:K61 E17:E61 H17:H61 N17:N61">
      <formula1>1</formula1>
      <formula2>4</formula2>
    </dataValidation>
  </dataValidations>
  <printOptions horizontalCentered="1"/>
  <pageMargins left="0.3" right="0.3" top="0.75" bottom="0.75" header="0.3" footer="0.3"/>
  <pageSetup paperSize="9"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B2:AF84"/>
  <sheetViews>
    <sheetView showGridLines="0" showRowColHeaders="0" zoomScale="75" zoomScaleNormal="75" zoomScaleSheetLayoutView="75" workbookViewId="0">
      <selection activeCell="E30" sqref="E30"/>
    </sheetView>
  </sheetViews>
  <sheetFormatPr defaultRowHeight="12.75"/>
  <cols>
    <col min="1" max="1" width="9.140625" style="15"/>
    <col min="2" max="2" width="22.28515625" style="15" customWidth="1"/>
    <col min="3" max="3" width="36.140625" style="15" customWidth="1"/>
    <col min="4" max="4" width="13.42578125" style="15" customWidth="1"/>
    <col min="5" max="5" width="13.5703125" style="15" customWidth="1"/>
    <col min="6" max="6" width="9" style="15" customWidth="1"/>
    <col min="7" max="7" width="13.140625" style="15" customWidth="1"/>
    <col min="8" max="8" width="13.5703125" style="15" customWidth="1"/>
    <col min="9" max="9" width="9" style="15" customWidth="1"/>
    <col min="10" max="10" width="16.140625" style="15" customWidth="1"/>
    <col min="11" max="11" width="13.5703125" style="15" customWidth="1"/>
    <col min="12" max="12" width="9" style="15" customWidth="1"/>
    <col min="13" max="13" width="12" style="15" customWidth="1"/>
    <col min="14" max="14" width="13.5703125" style="15" customWidth="1"/>
    <col min="15" max="15" width="9" style="15" customWidth="1"/>
    <col min="16" max="16" width="12" style="15" customWidth="1"/>
    <col min="17" max="17" width="13.5703125" style="15" customWidth="1"/>
    <col min="18" max="18" width="9" style="15" customWidth="1"/>
    <col min="19" max="19" width="12.28515625" style="15" customWidth="1"/>
    <col min="20" max="20" width="13.5703125" style="15" customWidth="1"/>
    <col min="21" max="21" width="9" style="15" customWidth="1"/>
    <col min="22" max="22" width="12.28515625" style="15" customWidth="1"/>
    <col min="23" max="23" width="13.5703125" style="15" customWidth="1"/>
    <col min="24" max="24" width="9" style="15" customWidth="1"/>
    <col min="25" max="25" width="9.140625" style="15"/>
    <col min="26" max="32" width="11.7109375" style="15" customWidth="1"/>
    <col min="33" max="16384" width="9.140625" style="15"/>
  </cols>
  <sheetData>
    <row r="2" spans="2:32" ht="15" customHeight="1"/>
    <row r="4" spans="2:32" ht="15" customHeight="1"/>
    <row r="5" spans="2:32" ht="18.75">
      <c r="B5" s="258" t="s">
        <v>296</v>
      </c>
      <c r="Z5" s="256"/>
    </row>
    <row r="6" spans="2:32" ht="18.75">
      <c r="B6" s="258"/>
      <c r="D6" s="243"/>
      <c r="Z6" s="256"/>
    </row>
    <row r="7" spans="2:32" ht="15.75">
      <c r="B7" s="140" t="s">
        <v>94</v>
      </c>
      <c r="C7" s="139" t="str">
        <f>": "&amp;'Data Sekolah'!$D$7</f>
        <v xml:space="preserve">: </v>
      </c>
    </row>
    <row r="8" spans="2:32" ht="15.75">
      <c r="B8" s="140" t="s">
        <v>96</v>
      </c>
      <c r="C8" s="37" t="str">
        <f>": "&amp;'Data Sekolah'!$D$10</f>
        <v>: 3</v>
      </c>
      <c r="D8" s="252" t="s">
        <v>304</v>
      </c>
      <c r="F8" s="259">
        <v>4</v>
      </c>
      <c r="G8" s="244"/>
      <c r="Z8" s="140"/>
      <c r="AA8" s="139"/>
      <c r="AB8" s="35"/>
    </row>
    <row r="9" spans="2:32" ht="15.75">
      <c r="B9" s="140" t="s">
        <v>97</v>
      </c>
      <c r="C9" s="37" t="str">
        <f>": "&amp;'Data Sekolah'!$D$12</f>
        <v>: Ganjil</v>
      </c>
      <c r="D9" s="225" t="s">
        <v>305</v>
      </c>
      <c r="F9" s="259">
        <f>(-3)</f>
        <v>-3</v>
      </c>
      <c r="G9" s="244"/>
      <c r="Z9" s="140"/>
      <c r="AA9" s="37"/>
      <c r="AB9" s="35"/>
    </row>
    <row r="10" spans="2:32" ht="15.75">
      <c r="B10" s="167" t="s">
        <v>276</v>
      </c>
      <c r="C10" s="150" t="str">
        <f>": "&amp;CatatanKI1!$F$9</f>
        <v>: PPKn</v>
      </c>
      <c r="Z10" s="140"/>
      <c r="AA10" s="37"/>
      <c r="AB10" s="35"/>
    </row>
    <row r="11" spans="2:32" ht="15.75">
      <c r="B11" s="140" t="s">
        <v>93</v>
      </c>
      <c r="C11" s="37" t="str">
        <f>": "&amp;'Data Sekolah'!$D$13</f>
        <v>: 2019/2020</v>
      </c>
      <c r="D11" s="243" t="s">
        <v>277</v>
      </c>
      <c r="Z11" s="167"/>
      <c r="AA11" s="150"/>
      <c r="AB11" s="148"/>
    </row>
    <row r="12" spans="2:32" ht="15.75">
      <c r="B12" s="159"/>
      <c r="Z12" s="140"/>
      <c r="AA12" s="37"/>
      <c r="AB12" s="35"/>
    </row>
    <row r="13" spans="2:32" ht="25.5" customHeight="1">
      <c r="B13" s="439" t="s">
        <v>278</v>
      </c>
      <c r="C13" s="440" t="s">
        <v>220</v>
      </c>
      <c r="D13" s="446" t="s">
        <v>279</v>
      </c>
      <c r="E13" s="446"/>
      <c r="F13" s="446"/>
      <c r="G13" s="446"/>
      <c r="H13" s="446"/>
      <c r="I13" s="446"/>
      <c r="J13" s="446"/>
      <c r="K13" s="446"/>
      <c r="L13" s="446"/>
      <c r="M13" s="446"/>
      <c r="N13" s="446"/>
      <c r="O13" s="446"/>
      <c r="P13" s="446"/>
      <c r="Q13" s="446"/>
      <c r="R13" s="446"/>
      <c r="S13" s="446"/>
      <c r="T13" s="446"/>
      <c r="U13" s="446"/>
      <c r="V13" s="446"/>
      <c r="W13" s="446"/>
      <c r="X13" s="446"/>
      <c r="Z13" s="418" t="s">
        <v>308</v>
      </c>
      <c r="AA13" s="418"/>
      <c r="AB13" s="418"/>
      <c r="AC13" s="418"/>
      <c r="AD13" s="418"/>
      <c r="AE13" s="418"/>
      <c r="AF13" s="418"/>
    </row>
    <row r="14" spans="2:32" ht="15" hidden="1" customHeight="1">
      <c r="B14" s="439"/>
      <c r="C14" s="441"/>
      <c r="D14" s="255">
        <v>1</v>
      </c>
      <c r="E14" s="255">
        <v>1</v>
      </c>
      <c r="F14" s="255"/>
      <c r="G14" s="255">
        <f>D14+1</f>
        <v>2</v>
      </c>
      <c r="H14" s="255">
        <f>E14+1</f>
        <v>2</v>
      </c>
      <c r="I14" s="255"/>
      <c r="J14" s="255">
        <f>G14+1</f>
        <v>3</v>
      </c>
      <c r="K14" s="255">
        <f>H14+1</f>
        <v>3</v>
      </c>
      <c r="L14" s="255"/>
      <c r="M14" s="255">
        <f>J14+1</f>
        <v>4</v>
      </c>
      <c r="N14" s="255">
        <f>K14+1</f>
        <v>4</v>
      </c>
      <c r="O14" s="255"/>
      <c r="P14" s="255">
        <f>M14+1</f>
        <v>5</v>
      </c>
      <c r="Q14" s="255">
        <f>N14+1</f>
        <v>5</v>
      </c>
      <c r="R14" s="255"/>
      <c r="S14" s="255">
        <f>P14+1</f>
        <v>6</v>
      </c>
      <c r="T14" s="255">
        <f>Q14+1</f>
        <v>6</v>
      </c>
      <c r="U14" s="255"/>
      <c r="V14" s="257">
        <f>S14+1</f>
        <v>7</v>
      </c>
      <c r="W14" s="257">
        <f>T14+1</f>
        <v>7</v>
      </c>
      <c r="X14" s="253"/>
      <c r="Z14" s="418"/>
      <c r="AA14" s="418"/>
      <c r="AB14" s="418"/>
      <c r="AC14" s="418"/>
      <c r="AD14" s="418"/>
      <c r="AE14" s="418"/>
      <c r="AF14" s="418"/>
    </row>
    <row r="15" spans="2:32" ht="15" customHeight="1">
      <c r="B15" s="439"/>
      <c r="C15" s="441"/>
      <c r="D15" s="443" t="str">
        <f>'KI2'!$C$9</f>
        <v>Jujur</v>
      </c>
      <c r="E15" s="444"/>
      <c r="F15" s="445"/>
      <c r="G15" s="443" t="str">
        <f>'KI2'!$C$20</f>
        <v>Disiplin</v>
      </c>
      <c r="H15" s="444"/>
      <c r="I15" s="445"/>
      <c r="J15" s="443" t="str">
        <f>'KI2'!$C$33</f>
        <v>Tanggung jawab</v>
      </c>
      <c r="K15" s="444"/>
      <c r="L15" s="445"/>
      <c r="M15" s="443" t="str">
        <f>'KI2'!$C$44</f>
        <v>Santun</v>
      </c>
      <c r="N15" s="444"/>
      <c r="O15" s="445"/>
      <c r="P15" s="443" t="str">
        <f>'KI2'!$C$53</f>
        <v>Peduli</v>
      </c>
      <c r="Q15" s="444"/>
      <c r="R15" s="445"/>
      <c r="S15" s="443" t="str">
        <f>'KI2'!$C$62</f>
        <v>Percaya diri</v>
      </c>
      <c r="T15" s="444"/>
      <c r="U15" s="445"/>
      <c r="V15" s="447" t="str">
        <f>'KI2'!$C$72</f>
        <v>Kerjasama</v>
      </c>
      <c r="W15" s="447"/>
      <c r="X15" s="447"/>
      <c r="Z15" s="418"/>
      <c r="AA15" s="418"/>
      <c r="AB15" s="418"/>
      <c r="AC15" s="418"/>
      <c r="AD15" s="418"/>
      <c r="AE15" s="418"/>
      <c r="AF15" s="418"/>
    </row>
    <row r="16" spans="2:32" ht="50.25" customHeight="1">
      <c r="B16" s="439"/>
      <c r="C16" s="442"/>
      <c r="D16" s="245" t="s">
        <v>280</v>
      </c>
      <c r="E16" s="250" t="s">
        <v>299</v>
      </c>
      <c r="F16" s="250" t="s">
        <v>297</v>
      </c>
      <c r="G16" s="245" t="s">
        <v>280</v>
      </c>
      <c r="H16" s="250" t="s">
        <v>299</v>
      </c>
      <c r="I16" s="250" t="s">
        <v>297</v>
      </c>
      <c r="J16" s="245" t="s">
        <v>280</v>
      </c>
      <c r="K16" s="250" t="s">
        <v>299</v>
      </c>
      <c r="L16" s="250" t="s">
        <v>297</v>
      </c>
      <c r="M16" s="245" t="s">
        <v>280</v>
      </c>
      <c r="N16" s="250" t="s">
        <v>299</v>
      </c>
      <c r="O16" s="250" t="s">
        <v>297</v>
      </c>
      <c r="P16" s="245" t="s">
        <v>280</v>
      </c>
      <c r="Q16" s="250" t="s">
        <v>299</v>
      </c>
      <c r="R16" s="250" t="s">
        <v>297</v>
      </c>
      <c r="S16" s="245" t="s">
        <v>280</v>
      </c>
      <c r="T16" s="250" t="s">
        <v>299</v>
      </c>
      <c r="U16" s="250" t="s">
        <v>297</v>
      </c>
      <c r="V16" s="245" t="s">
        <v>280</v>
      </c>
      <c r="W16" s="250" t="s">
        <v>299</v>
      </c>
      <c r="X16" s="250" t="s">
        <v>297</v>
      </c>
      <c r="Z16" s="250" t="str">
        <f>D15</f>
        <v>Jujur</v>
      </c>
      <c r="AA16" s="250" t="str">
        <f>G15</f>
        <v>Disiplin</v>
      </c>
      <c r="AB16" s="250" t="str">
        <f>J15</f>
        <v>Tanggung jawab</v>
      </c>
      <c r="AC16" s="250" t="str">
        <f>M15</f>
        <v>Santun</v>
      </c>
      <c r="AD16" s="250" t="str">
        <f>P15</f>
        <v>Peduli</v>
      </c>
      <c r="AE16" s="250" t="str">
        <f>S15</f>
        <v>Percaya diri</v>
      </c>
      <c r="AF16" s="250" t="str">
        <f>V15</f>
        <v>Kerjasama</v>
      </c>
    </row>
    <row r="17" spans="2:32" ht="15">
      <c r="B17" s="246">
        <v>1</v>
      </c>
      <c r="C17" s="247">
        <f>BIODATA!B13</f>
        <v>0</v>
      </c>
      <c r="D17" s="231">
        <f>IF(REKAPKI2!F14&lt;=(2*$F$9),1,IF(REKAPKI2!F14&lt;=$F$9,2,IF(REKAPKI2!F14&gt;=$F$8,4,IF(REKAPKI2!F14=$F$8,4,3))))</f>
        <v>3</v>
      </c>
      <c r="E17" s="254">
        <f>D17</f>
        <v>3</v>
      </c>
      <c r="F17" s="231">
        <f>IF(E17=0,D17,E17)</f>
        <v>3</v>
      </c>
      <c r="G17" s="231">
        <f>IF(REKAPKI2!I14&lt;=(2*$F$9),1,IF(REKAPKI2!I14&lt;=$F$9,2,IF(REKAPKI2!I14&gt;=$F$8,4,IF(REKAPKI2!I14=$F$8,4,3))))</f>
        <v>3</v>
      </c>
      <c r="H17" s="254">
        <f>G17</f>
        <v>3</v>
      </c>
      <c r="I17" s="231">
        <f>IF(H17=0,G17,H17)</f>
        <v>3</v>
      </c>
      <c r="J17" s="231">
        <f>IF(REKAPKI2!L14&lt;=(2*$F$9),1,IF(REKAPKI2!L14&lt;=$F$9,2,IF(REKAPKI2!L14&gt;=$F$8,4,IF(REKAPKI2!L14=$F$8,4,3))))</f>
        <v>3</v>
      </c>
      <c r="K17" s="254">
        <f>J17</f>
        <v>3</v>
      </c>
      <c r="L17" s="231">
        <f>IF(K17=0,J17,K17)</f>
        <v>3</v>
      </c>
      <c r="M17" s="231">
        <f>IF(REKAPKI2!O14&lt;=(2*$F$9),1,IF(REKAPKI2!O14&lt;=$F$9,2,IF(REKAPKI2!O14&gt;=$F$8,4,IF(REKAPKI2!O14=$F$8,4,3))))</f>
        <v>3</v>
      </c>
      <c r="N17" s="254">
        <f>M17</f>
        <v>3</v>
      </c>
      <c r="O17" s="231">
        <f>IF(N17=0,M17,N17)</f>
        <v>3</v>
      </c>
      <c r="P17" s="231">
        <f>IF(REKAPKI2!R14&lt;=(2*$F$9),1,IF(REKAPKI2!R14&lt;=$F$9,2,IF(REKAPKI2!R14&gt;=$F$8,4,IF(REKAPKI2!R14=$F$8,4,3))))</f>
        <v>3</v>
      </c>
      <c r="Q17" s="254">
        <f>P17</f>
        <v>3</v>
      </c>
      <c r="R17" s="231">
        <f>IF(Q17=0,P17,Q17)</f>
        <v>3</v>
      </c>
      <c r="S17" s="231">
        <f>IF(REKAPKI2!U14&lt;=(2*$F$9),1,IF(REKAPKI2!U14&lt;=$F$9,2,IF(REKAPKI2!U14&gt;=$F$8,4,IF(REKAPKI2!U14=$F$8,4,3))))</f>
        <v>3</v>
      </c>
      <c r="T17" s="254">
        <f>S17</f>
        <v>3</v>
      </c>
      <c r="U17" s="231">
        <f>IF(T17=0,S17,T17)</f>
        <v>3</v>
      </c>
      <c r="V17" s="231">
        <f>IF(REKAPKI2!X14&lt;=(2*$F$9),1,IF(REKAPKI2!X14&lt;=$F$9,2,IF(REKAPKI2!X14&gt;=$F$8,4,IF(REKAPKI2!X14=$F$8,4,3))))</f>
        <v>3</v>
      </c>
      <c r="W17" s="254">
        <f>V17</f>
        <v>3</v>
      </c>
      <c r="X17" s="231">
        <f>IF(W17=0,V17,W17)</f>
        <v>3</v>
      </c>
      <c r="Z17" s="230">
        <f>F17</f>
        <v>3</v>
      </c>
      <c r="AA17" s="230">
        <f>I17</f>
        <v>3</v>
      </c>
      <c r="AB17" s="230">
        <f>L17</f>
        <v>3</v>
      </c>
      <c r="AC17" s="230">
        <f>O17</f>
        <v>3</v>
      </c>
      <c r="AD17" s="230">
        <f>R17</f>
        <v>3</v>
      </c>
      <c r="AE17" s="230">
        <f>U17</f>
        <v>3</v>
      </c>
      <c r="AF17" s="230">
        <f>X17</f>
        <v>3</v>
      </c>
    </row>
    <row r="18" spans="2:32" ht="15">
      <c r="B18" s="246">
        <v>2</v>
      </c>
      <c r="C18" s="247">
        <f>BIODATA!B14</f>
        <v>0</v>
      </c>
      <c r="D18" s="231">
        <f>IF(REKAPKI2!F15&lt;=(2*$F$9),1,IF(REKAPKI2!F15&lt;=$F$9,2,IF(REKAPKI2!F15&gt;=$F$8,4,IF(REKAPKI2!F15=$F$8,4,3))))</f>
        <v>3</v>
      </c>
      <c r="E18" s="254">
        <f t="shared" ref="E18:E61" si="0">D18</f>
        <v>3</v>
      </c>
      <c r="F18" s="231">
        <f t="shared" ref="F18:F61" si="1">IF(E18=0,D18,E18)</f>
        <v>3</v>
      </c>
      <c r="G18" s="231">
        <f>IF(REKAPKI2!I15&lt;=(2*$F$9),1,IF(REKAPKI2!I15&lt;=$F$9,2,IF(REKAPKI2!I15&gt;=$F$8,4,IF(REKAPKI2!I15=$F$8,4,3))))</f>
        <v>3</v>
      </c>
      <c r="H18" s="254">
        <f t="shared" ref="H18:H61" si="2">G18</f>
        <v>3</v>
      </c>
      <c r="I18" s="231">
        <f t="shared" ref="I18:I61" si="3">IF(H18=0,G18,H18)</f>
        <v>3</v>
      </c>
      <c r="J18" s="231">
        <f>IF(REKAPKI2!L15&lt;=(2*$F$9),1,IF(REKAPKI2!L15&lt;=$F$9,2,IF(REKAPKI2!L15&gt;=$F$8,4,IF(REKAPKI2!L15=$F$8,4,3))))</f>
        <v>3</v>
      </c>
      <c r="K18" s="254">
        <f t="shared" ref="K18:K61" si="4">J18</f>
        <v>3</v>
      </c>
      <c r="L18" s="231">
        <f t="shared" ref="L18:L61" si="5">IF(K18=0,J18,K18)</f>
        <v>3</v>
      </c>
      <c r="M18" s="231">
        <f>IF(REKAPKI2!O15&lt;=(2*$F$9),1,IF(REKAPKI2!O15&lt;=$F$9,2,IF(REKAPKI2!O15&gt;=$F$8,4,IF(REKAPKI2!O15=$F$8,4,3))))</f>
        <v>3</v>
      </c>
      <c r="N18" s="254">
        <f t="shared" ref="N18:N61" si="6">M18</f>
        <v>3</v>
      </c>
      <c r="O18" s="231">
        <f t="shared" ref="O18:O61" si="7">IF(N18=0,M18,N18)</f>
        <v>3</v>
      </c>
      <c r="P18" s="231">
        <f>IF(REKAPKI2!R15&lt;=(2*$F$9),1,IF(REKAPKI2!R15&lt;=$F$9,2,IF(REKAPKI2!R15&gt;=$F$8,4,IF(REKAPKI2!R15=$F$8,4,3))))</f>
        <v>3</v>
      </c>
      <c r="Q18" s="254">
        <f t="shared" ref="Q18:Q61" si="8">P18</f>
        <v>3</v>
      </c>
      <c r="R18" s="231">
        <f t="shared" ref="R18:R61" si="9">IF(Q18=0,P18,Q18)</f>
        <v>3</v>
      </c>
      <c r="S18" s="231">
        <f>IF(REKAPKI2!U15&lt;=(2*$F$9),1,IF(REKAPKI2!U15&lt;=$F$9,2,IF(REKAPKI2!U15&gt;=$F$8,4,IF(REKAPKI2!U15=$F$8,4,3))))</f>
        <v>3</v>
      </c>
      <c r="T18" s="254">
        <f t="shared" ref="T18:T61" si="10">S18</f>
        <v>3</v>
      </c>
      <c r="U18" s="231">
        <f t="shared" ref="U18:U61" si="11">IF(T18=0,S18,T18)</f>
        <v>3</v>
      </c>
      <c r="V18" s="231">
        <f>IF(REKAPKI2!X15&lt;=(2*$F$9),1,IF(REKAPKI2!X15&lt;=$F$9,2,IF(REKAPKI2!X15&gt;=$F$8,4,IF(REKAPKI2!X15=$F$8,4,3))))</f>
        <v>3</v>
      </c>
      <c r="W18" s="254">
        <f t="shared" ref="W18:W61" si="12">V18</f>
        <v>3</v>
      </c>
      <c r="X18" s="231">
        <f t="shared" ref="X18:X61" si="13">IF(W18=0,V18,W18)</f>
        <v>3</v>
      </c>
      <c r="Z18" s="230">
        <f t="shared" ref="Z18:Z61" si="14">F18</f>
        <v>3</v>
      </c>
      <c r="AA18" s="230">
        <f t="shared" ref="AA18:AA61" si="15">I18</f>
        <v>3</v>
      </c>
      <c r="AB18" s="230">
        <f t="shared" ref="AB18:AB61" si="16">L18</f>
        <v>3</v>
      </c>
      <c r="AC18" s="230">
        <f t="shared" ref="AC18:AC61" si="17">O18</f>
        <v>3</v>
      </c>
      <c r="AD18" s="230">
        <f t="shared" ref="AD18:AD61" si="18">R18</f>
        <v>3</v>
      </c>
      <c r="AE18" s="230">
        <f t="shared" ref="AE18:AE61" si="19">U18</f>
        <v>3</v>
      </c>
      <c r="AF18" s="230">
        <f t="shared" ref="AF18:AF61" si="20">X18</f>
        <v>3</v>
      </c>
    </row>
    <row r="19" spans="2:32" ht="15">
      <c r="B19" s="246">
        <v>3</v>
      </c>
      <c r="C19" s="247">
        <f>BIODATA!B15</f>
        <v>0</v>
      </c>
      <c r="D19" s="231">
        <f>IF(REKAPKI2!F16&lt;=(2*$F$9),1,IF(REKAPKI2!F16&lt;=$F$9,2,IF(REKAPKI2!F16&gt;=$F$8,4,IF(REKAPKI2!F16=$F$8,4,3))))</f>
        <v>3</v>
      </c>
      <c r="E19" s="254">
        <f t="shared" si="0"/>
        <v>3</v>
      </c>
      <c r="F19" s="231">
        <f t="shared" si="1"/>
        <v>3</v>
      </c>
      <c r="G19" s="231">
        <f>IF(REKAPKI2!I16&lt;=(2*$F$9),1,IF(REKAPKI2!I16&lt;=$F$9,2,IF(REKAPKI2!I16&gt;=$F$8,4,IF(REKAPKI2!I16=$F$8,4,3))))</f>
        <v>3</v>
      </c>
      <c r="H19" s="254">
        <f t="shared" si="2"/>
        <v>3</v>
      </c>
      <c r="I19" s="231">
        <f t="shared" si="3"/>
        <v>3</v>
      </c>
      <c r="J19" s="231">
        <f>IF(REKAPKI2!L16&lt;=(2*$F$9),1,IF(REKAPKI2!L16&lt;=$F$9,2,IF(REKAPKI2!L16&gt;=$F$8,4,IF(REKAPKI2!L16=$F$8,4,3))))</f>
        <v>3</v>
      </c>
      <c r="K19" s="254">
        <f t="shared" si="4"/>
        <v>3</v>
      </c>
      <c r="L19" s="231">
        <f t="shared" si="5"/>
        <v>3</v>
      </c>
      <c r="M19" s="231">
        <f>IF(REKAPKI2!O16&lt;=(2*$F$9),1,IF(REKAPKI2!O16&lt;=$F$9,2,IF(REKAPKI2!O16&gt;=$F$8,4,IF(REKAPKI2!O16=$F$8,4,3))))</f>
        <v>3</v>
      </c>
      <c r="N19" s="254">
        <f t="shared" si="6"/>
        <v>3</v>
      </c>
      <c r="O19" s="231">
        <f t="shared" si="7"/>
        <v>3</v>
      </c>
      <c r="P19" s="231">
        <f>IF(REKAPKI2!R16&lt;=(2*$F$9),1,IF(REKAPKI2!R16&lt;=$F$9,2,IF(REKAPKI2!R16&gt;=$F$8,4,IF(REKAPKI2!R16=$F$8,4,3))))</f>
        <v>3</v>
      </c>
      <c r="Q19" s="254">
        <f t="shared" si="8"/>
        <v>3</v>
      </c>
      <c r="R19" s="231">
        <f t="shared" si="9"/>
        <v>3</v>
      </c>
      <c r="S19" s="231">
        <f>IF(REKAPKI2!U16&lt;=(2*$F$9),1,IF(REKAPKI2!U16&lt;=$F$9,2,IF(REKAPKI2!U16&gt;=$F$8,4,IF(REKAPKI2!U16=$F$8,4,3))))</f>
        <v>3</v>
      </c>
      <c r="T19" s="254">
        <f t="shared" si="10"/>
        <v>3</v>
      </c>
      <c r="U19" s="231">
        <f t="shared" si="11"/>
        <v>3</v>
      </c>
      <c r="V19" s="231">
        <f>IF(REKAPKI2!X16&lt;=(2*$F$9),1,IF(REKAPKI2!X16&lt;=$F$9,2,IF(REKAPKI2!X16&gt;=$F$8,4,IF(REKAPKI2!X16=$F$8,4,3))))</f>
        <v>3</v>
      </c>
      <c r="W19" s="254">
        <f t="shared" si="12"/>
        <v>3</v>
      </c>
      <c r="X19" s="231">
        <f t="shared" si="13"/>
        <v>3</v>
      </c>
      <c r="Z19" s="230">
        <f t="shared" si="14"/>
        <v>3</v>
      </c>
      <c r="AA19" s="230">
        <f t="shared" si="15"/>
        <v>3</v>
      </c>
      <c r="AB19" s="230">
        <f t="shared" si="16"/>
        <v>3</v>
      </c>
      <c r="AC19" s="230">
        <f t="shared" si="17"/>
        <v>3</v>
      </c>
      <c r="AD19" s="230">
        <f t="shared" si="18"/>
        <v>3</v>
      </c>
      <c r="AE19" s="230">
        <f t="shared" si="19"/>
        <v>3</v>
      </c>
      <c r="AF19" s="230">
        <f t="shared" si="20"/>
        <v>3</v>
      </c>
    </row>
    <row r="20" spans="2:32" ht="15">
      <c r="B20" s="246">
        <v>4</v>
      </c>
      <c r="C20" s="247">
        <f>BIODATA!B16</f>
        <v>0</v>
      </c>
      <c r="D20" s="231">
        <f>IF(REKAPKI2!F17&lt;=(2*$F$9),1,IF(REKAPKI2!F17&lt;=$F$9,2,IF(REKAPKI2!F17&gt;=$F$8,4,IF(REKAPKI2!F17=$F$8,4,3))))</f>
        <v>3</v>
      </c>
      <c r="E20" s="254">
        <f t="shared" si="0"/>
        <v>3</v>
      </c>
      <c r="F20" s="231">
        <f t="shared" si="1"/>
        <v>3</v>
      </c>
      <c r="G20" s="231">
        <f>IF(REKAPKI2!I17&lt;=(2*$F$9),1,IF(REKAPKI2!I17&lt;=$F$9,2,IF(REKAPKI2!I17&gt;=$F$8,4,IF(REKAPKI2!I17=$F$8,4,3))))</f>
        <v>3</v>
      </c>
      <c r="H20" s="254">
        <f t="shared" si="2"/>
        <v>3</v>
      </c>
      <c r="I20" s="231">
        <f t="shared" si="3"/>
        <v>3</v>
      </c>
      <c r="J20" s="231">
        <f>IF(REKAPKI2!L17&lt;=(2*$F$9),1,IF(REKAPKI2!L17&lt;=$F$9,2,IF(REKAPKI2!L17&gt;=$F$8,4,IF(REKAPKI2!L17=$F$8,4,3))))</f>
        <v>3</v>
      </c>
      <c r="K20" s="254">
        <f t="shared" si="4"/>
        <v>3</v>
      </c>
      <c r="L20" s="231">
        <f t="shared" si="5"/>
        <v>3</v>
      </c>
      <c r="M20" s="231">
        <f>IF(REKAPKI2!O17&lt;=(2*$F$9),1,IF(REKAPKI2!O17&lt;=$F$9,2,IF(REKAPKI2!O17&gt;=$F$8,4,IF(REKAPKI2!O17=$F$8,4,3))))</f>
        <v>3</v>
      </c>
      <c r="N20" s="254">
        <f t="shared" si="6"/>
        <v>3</v>
      </c>
      <c r="O20" s="231">
        <f t="shared" si="7"/>
        <v>3</v>
      </c>
      <c r="P20" s="231">
        <f>IF(REKAPKI2!R17&lt;=(2*$F$9),1,IF(REKAPKI2!R17&lt;=$F$9,2,IF(REKAPKI2!R17&gt;=$F$8,4,IF(REKAPKI2!R17=$F$8,4,3))))</f>
        <v>3</v>
      </c>
      <c r="Q20" s="254">
        <f t="shared" si="8"/>
        <v>3</v>
      </c>
      <c r="R20" s="231">
        <f t="shared" si="9"/>
        <v>3</v>
      </c>
      <c r="S20" s="231">
        <f>IF(REKAPKI2!U17&lt;=(2*$F$9),1,IF(REKAPKI2!U17&lt;=$F$9,2,IF(REKAPKI2!U17&gt;=$F$8,4,IF(REKAPKI2!U17=$F$8,4,3))))</f>
        <v>3</v>
      </c>
      <c r="T20" s="254">
        <f t="shared" si="10"/>
        <v>3</v>
      </c>
      <c r="U20" s="231">
        <f t="shared" si="11"/>
        <v>3</v>
      </c>
      <c r="V20" s="231">
        <f>IF(REKAPKI2!X17&lt;=(2*$F$9),1,IF(REKAPKI2!X17&lt;=$F$9,2,IF(REKAPKI2!X17&gt;=$F$8,4,IF(REKAPKI2!X17=$F$8,4,3))))</f>
        <v>3</v>
      </c>
      <c r="W20" s="254">
        <f t="shared" si="12"/>
        <v>3</v>
      </c>
      <c r="X20" s="231">
        <f t="shared" si="13"/>
        <v>3</v>
      </c>
      <c r="Z20" s="230">
        <f t="shared" si="14"/>
        <v>3</v>
      </c>
      <c r="AA20" s="230">
        <f t="shared" si="15"/>
        <v>3</v>
      </c>
      <c r="AB20" s="230">
        <f t="shared" si="16"/>
        <v>3</v>
      </c>
      <c r="AC20" s="230">
        <f t="shared" si="17"/>
        <v>3</v>
      </c>
      <c r="AD20" s="230">
        <f t="shared" si="18"/>
        <v>3</v>
      </c>
      <c r="AE20" s="230">
        <f t="shared" si="19"/>
        <v>3</v>
      </c>
      <c r="AF20" s="230">
        <f t="shared" si="20"/>
        <v>3</v>
      </c>
    </row>
    <row r="21" spans="2:32" ht="15">
      <c r="B21" s="246">
        <v>5</v>
      </c>
      <c r="C21" s="247">
        <f>BIODATA!B17</f>
        <v>0</v>
      </c>
      <c r="D21" s="231">
        <f>IF(REKAPKI2!F18&lt;=(2*$F$9),1,IF(REKAPKI2!F18&lt;=$F$9,2,IF(REKAPKI2!F18&gt;=$F$8,4,IF(REKAPKI2!F18=$F$8,4,3))))</f>
        <v>3</v>
      </c>
      <c r="E21" s="254">
        <f t="shared" si="0"/>
        <v>3</v>
      </c>
      <c r="F21" s="231">
        <f t="shared" si="1"/>
        <v>3</v>
      </c>
      <c r="G21" s="231">
        <f>IF(REKAPKI2!I18&lt;=(2*$F$9),1,IF(REKAPKI2!I18&lt;=$F$9,2,IF(REKAPKI2!I18&gt;=$F$8,4,IF(REKAPKI2!I18=$F$8,4,3))))</f>
        <v>3</v>
      </c>
      <c r="H21" s="254">
        <f t="shared" si="2"/>
        <v>3</v>
      </c>
      <c r="I21" s="231">
        <f t="shared" si="3"/>
        <v>3</v>
      </c>
      <c r="J21" s="231">
        <f>IF(REKAPKI2!L18&lt;=(2*$F$9),1,IF(REKAPKI2!L18&lt;=$F$9,2,IF(REKAPKI2!L18&gt;=$F$8,4,IF(REKAPKI2!L18=$F$8,4,3))))</f>
        <v>3</v>
      </c>
      <c r="K21" s="254">
        <f t="shared" si="4"/>
        <v>3</v>
      </c>
      <c r="L21" s="231">
        <f t="shared" si="5"/>
        <v>3</v>
      </c>
      <c r="M21" s="231">
        <f>IF(REKAPKI2!O18&lt;=(2*$F$9),1,IF(REKAPKI2!O18&lt;=$F$9,2,IF(REKAPKI2!O18&gt;=$F$8,4,IF(REKAPKI2!O18=$F$8,4,3))))</f>
        <v>3</v>
      </c>
      <c r="N21" s="254">
        <f t="shared" si="6"/>
        <v>3</v>
      </c>
      <c r="O21" s="231">
        <f t="shared" si="7"/>
        <v>3</v>
      </c>
      <c r="P21" s="231">
        <f>IF(REKAPKI2!R18&lt;=(2*$F$9),1,IF(REKAPKI2!R18&lt;=$F$9,2,IF(REKAPKI2!R18&gt;=$F$8,4,IF(REKAPKI2!R18=$F$8,4,3))))</f>
        <v>3</v>
      </c>
      <c r="Q21" s="254">
        <f t="shared" si="8"/>
        <v>3</v>
      </c>
      <c r="R21" s="231">
        <f t="shared" si="9"/>
        <v>3</v>
      </c>
      <c r="S21" s="231">
        <f>IF(REKAPKI2!U18&lt;=(2*$F$9),1,IF(REKAPKI2!U18&lt;=$F$9,2,IF(REKAPKI2!U18&gt;=$F$8,4,IF(REKAPKI2!U18=$F$8,4,3))))</f>
        <v>3</v>
      </c>
      <c r="T21" s="254">
        <f t="shared" si="10"/>
        <v>3</v>
      </c>
      <c r="U21" s="231">
        <f t="shared" si="11"/>
        <v>3</v>
      </c>
      <c r="V21" s="231">
        <f>IF(REKAPKI2!X18&lt;=(2*$F$9),1,IF(REKAPKI2!X18&lt;=$F$9,2,IF(REKAPKI2!X18&gt;=$F$8,4,IF(REKAPKI2!X18=$F$8,4,3))))</f>
        <v>3</v>
      </c>
      <c r="W21" s="254">
        <f t="shared" si="12"/>
        <v>3</v>
      </c>
      <c r="X21" s="231">
        <f t="shared" si="13"/>
        <v>3</v>
      </c>
      <c r="Z21" s="230">
        <f t="shared" si="14"/>
        <v>3</v>
      </c>
      <c r="AA21" s="230">
        <f t="shared" si="15"/>
        <v>3</v>
      </c>
      <c r="AB21" s="230">
        <f t="shared" si="16"/>
        <v>3</v>
      </c>
      <c r="AC21" s="230">
        <f t="shared" si="17"/>
        <v>3</v>
      </c>
      <c r="AD21" s="230">
        <f t="shared" si="18"/>
        <v>3</v>
      </c>
      <c r="AE21" s="230">
        <f t="shared" si="19"/>
        <v>3</v>
      </c>
      <c r="AF21" s="230">
        <f t="shared" si="20"/>
        <v>3</v>
      </c>
    </row>
    <row r="22" spans="2:32" ht="15">
      <c r="B22" s="246">
        <v>6</v>
      </c>
      <c r="C22" s="247">
        <f>BIODATA!B18</f>
        <v>0</v>
      </c>
      <c r="D22" s="231">
        <f>IF(REKAPKI2!F19&lt;=(2*$F$9),1,IF(REKAPKI2!F19&lt;=$F$9,2,IF(REKAPKI2!F19&gt;=$F$8,4,IF(REKAPKI2!F19=$F$8,4,3))))</f>
        <v>3</v>
      </c>
      <c r="E22" s="254">
        <f t="shared" si="0"/>
        <v>3</v>
      </c>
      <c r="F22" s="231">
        <f t="shared" si="1"/>
        <v>3</v>
      </c>
      <c r="G22" s="231">
        <f>IF(REKAPKI2!I19&lt;=(2*$F$9),1,IF(REKAPKI2!I19&lt;=$F$9,2,IF(REKAPKI2!I19&gt;=$F$8,4,IF(REKAPKI2!I19=$F$8,4,3))))</f>
        <v>3</v>
      </c>
      <c r="H22" s="254">
        <f t="shared" si="2"/>
        <v>3</v>
      </c>
      <c r="I22" s="231">
        <f t="shared" si="3"/>
        <v>3</v>
      </c>
      <c r="J22" s="231">
        <f>IF(REKAPKI2!L19&lt;=(2*$F$9),1,IF(REKAPKI2!L19&lt;=$F$9,2,IF(REKAPKI2!L19&gt;=$F$8,4,IF(REKAPKI2!L19=$F$8,4,3))))</f>
        <v>3</v>
      </c>
      <c r="K22" s="254">
        <f t="shared" si="4"/>
        <v>3</v>
      </c>
      <c r="L22" s="231">
        <f t="shared" si="5"/>
        <v>3</v>
      </c>
      <c r="M22" s="231">
        <f>IF(REKAPKI2!O19&lt;=(2*$F$9),1,IF(REKAPKI2!O19&lt;=$F$9,2,IF(REKAPKI2!O19&gt;=$F$8,4,IF(REKAPKI2!O19=$F$8,4,3))))</f>
        <v>3</v>
      </c>
      <c r="N22" s="254">
        <f t="shared" si="6"/>
        <v>3</v>
      </c>
      <c r="O22" s="231">
        <f t="shared" si="7"/>
        <v>3</v>
      </c>
      <c r="P22" s="231">
        <f>IF(REKAPKI2!R19&lt;=(2*$F$9),1,IF(REKAPKI2!R19&lt;=$F$9,2,IF(REKAPKI2!R19&gt;=$F$8,4,IF(REKAPKI2!R19=$F$8,4,3))))</f>
        <v>3</v>
      </c>
      <c r="Q22" s="254">
        <f t="shared" si="8"/>
        <v>3</v>
      </c>
      <c r="R22" s="231">
        <f t="shared" si="9"/>
        <v>3</v>
      </c>
      <c r="S22" s="231">
        <f>IF(REKAPKI2!U19&lt;=(2*$F$9),1,IF(REKAPKI2!U19&lt;=$F$9,2,IF(REKAPKI2!U19&gt;=$F$8,4,IF(REKAPKI2!U19=$F$8,4,3))))</f>
        <v>3</v>
      </c>
      <c r="T22" s="254">
        <f t="shared" si="10"/>
        <v>3</v>
      </c>
      <c r="U22" s="231">
        <f t="shared" si="11"/>
        <v>3</v>
      </c>
      <c r="V22" s="231">
        <f>IF(REKAPKI2!X19&lt;=(2*$F$9),1,IF(REKAPKI2!X19&lt;=$F$9,2,IF(REKAPKI2!X19&gt;=$F$8,4,IF(REKAPKI2!X19=$F$8,4,3))))</f>
        <v>3</v>
      </c>
      <c r="W22" s="254">
        <f t="shared" si="12"/>
        <v>3</v>
      </c>
      <c r="X22" s="231">
        <f t="shared" si="13"/>
        <v>3</v>
      </c>
      <c r="Z22" s="230">
        <f t="shared" si="14"/>
        <v>3</v>
      </c>
      <c r="AA22" s="230">
        <f t="shared" si="15"/>
        <v>3</v>
      </c>
      <c r="AB22" s="230">
        <f t="shared" si="16"/>
        <v>3</v>
      </c>
      <c r="AC22" s="230">
        <f t="shared" si="17"/>
        <v>3</v>
      </c>
      <c r="AD22" s="230">
        <f t="shared" si="18"/>
        <v>3</v>
      </c>
      <c r="AE22" s="230">
        <f t="shared" si="19"/>
        <v>3</v>
      </c>
      <c r="AF22" s="230">
        <f t="shared" si="20"/>
        <v>3</v>
      </c>
    </row>
    <row r="23" spans="2:32" ht="15">
      <c r="B23" s="246">
        <v>7</v>
      </c>
      <c r="C23" s="247">
        <f>BIODATA!B19</f>
        <v>0</v>
      </c>
      <c r="D23" s="231">
        <f>IF(REKAPKI2!F20&lt;=(2*$F$9),1,IF(REKAPKI2!F20&lt;=$F$9,2,IF(REKAPKI2!F20&gt;=$F$8,4,IF(REKAPKI2!F20=$F$8,4,3))))</f>
        <v>3</v>
      </c>
      <c r="E23" s="254">
        <f t="shared" si="0"/>
        <v>3</v>
      </c>
      <c r="F23" s="231">
        <f t="shared" si="1"/>
        <v>3</v>
      </c>
      <c r="G23" s="231">
        <f>IF(REKAPKI2!I20&lt;=(2*$F$9),1,IF(REKAPKI2!I20&lt;=$F$9,2,IF(REKAPKI2!I20&gt;=$F$8,4,IF(REKAPKI2!I20=$F$8,4,3))))</f>
        <v>3</v>
      </c>
      <c r="H23" s="254">
        <f t="shared" si="2"/>
        <v>3</v>
      </c>
      <c r="I23" s="231">
        <f t="shared" si="3"/>
        <v>3</v>
      </c>
      <c r="J23" s="231">
        <f>IF(REKAPKI2!L20&lt;=(2*$F$9),1,IF(REKAPKI2!L20&lt;=$F$9,2,IF(REKAPKI2!L20&gt;=$F$8,4,IF(REKAPKI2!L20=$F$8,4,3))))</f>
        <v>3</v>
      </c>
      <c r="K23" s="254">
        <f t="shared" si="4"/>
        <v>3</v>
      </c>
      <c r="L23" s="231">
        <f t="shared" si="5"/>
        <v>3</v>
      </c>
      <c r="M23" s="231">
        <f>IF(REKAPKI2!O20&lt;=(2*$F$9),1,IF(REKAPKI2!O20&lt;=$F$9,2,IF(REKAPKI2!O20&gt;=$F$8,4,IF(REKAPKI2!O20=$F$8,4,3))))</f>
        <v>3</v>
      </c>
      <c r="N23" s="254">
        <f t="shared" si="6"/>
        <v>3</v>
      </c>
      <c r="O23" s="231">
        <f t="shared" si="7"/>
        <v>3</v>
      </c>
      <c r="P23" s="231">
        <f>IF(REKAPKI2!R20&lt;=(2*$F$9),1,IF(REKAPKI2!R20&lt;=$F$9,2,IF(REKAPKI2!R20&gt;=$F$8,4,IF(REKAPKI2!R20=$F$8,4,3))))</f>
        <v>3</v>
      </c>
      <c r="Q23" s="254">
        <f t="shared" si="8"/>
        <v>3</v>
      </c>
      <c r="R23" s="231">
        <f t="shared" si="9"/>
        <v>3</v>
      </c>
      <c r="S23" s="231">
        <f>IF(REKAPKI2!U20&lt;=(2*$F$9),1,IF(REKAPKI2!U20&lt;=$F$9,2,IF(REKAPKI2!U20&gt;=$F$8,4,IF(REKAPKI2!U20=$F$8,4,3))))</f>
        <v>3</v>
      </c>
      <c r="T23" s="254">
        <f t="shared" si="10"/>
        <v>3</v>
      </c>
      <c r="U23" s="231">
        <f t="shared" si="11"/>
        <v>3</v>
      </c>
      <c r="V23" s="231">
        <f>IF(REKAPKI2!X20&lt;=(2*$F$9),1,IF(REKAPKI2!X20&lt;=$F$9,2,IF(REKAPKI2!X20&gt;=$F$8,4,IF(REKAPKI2!X20=$F$8,4,3))))</f>
        <v>3</v>
      </c>
      <c r="W23" s="254">
        <f t="shared" si="12"/>
        <v>3</v>
      </c>
      <c r="X23" s="231">
        <f t="shared" si="13"/>
        <v>3</v>
      </c>
      <c r="Z23" s="230">
        <f t="shared" si="14"/>
        <v>3</v>
      </c>
      <c r="AA23" s="230">
        <f t="shared" si="15"/>
        <v>3</v>
      </c>
      <c r="AB23" s="230">
        <f t="shared" si="16"/>
        <v>3</v>
      </c>
      <c r="AC23" s="230">
        <f t="shared" si="17"/>
        <v>3</v>
      </c>
      <c r="AD23" s="230">
        <f t="shared" si="18"/>
        <v>3</v>
      </c>
      <c r="AE23" s="230">
        <f t="shared" si="19"/>
        <v>3</v>
      </c>
      <c r="AF23" s="230">
        <f t="shared" si="20"/>
        <v>3</v>
      </c>
    </row>
    <row r="24" spans="2:32" ht="15">
      <c r="B24" s="246">
        <v>8</v>
      </c>
      <c r="C24" s="247">
        <f>BIODATA!B20</f>
        <v>0</v>
      </c>
      <c r="D24" s="231">
        <f>IF(REKAPKI2!F21&lt;=(2*$F$9),1,IF(REKAPKI2!F21&lt;=$F$9,2,IF(REKAPKI2!F21&gt;=$F$8,4,IF(REKAPKI2!F21=$F$8,4,3))))</f>
        <v>3</v>
      </c>
      <c r="E24" s="254">
        <f t="shared" si="0"/>
        <v>3</v>
      </c>
      <c r="F24" s="231">
        <f t="shared" si="1"/>
        <v>3</v>
      </c>
      <c r="G24" s="231">
        <f>IF(REKAPKI2!I21&lt;=(2*$F$9),1,IF(REKAPKI2!I21&lt;=$F$9,2,IF(REKAPKI2!I21&gt;=$F$8,4,IF(REKAPKI2!I21=$F$8,4,3))))</f>
        <v>3</v>
      </c>
      <c r="H24" s="254">
        <f t="shared" si="2"/>
        <v>3</v>
      </c>
      <c r="I24" s="231">
        <f t="shared" si="3"/>
        <v>3</v>
      </c>
      <c r="J24" s="231">
        <f>IF(REKAPKI2!L21&lt;=(2*$F$9),1,IF(REKAPKI2!L21&lt;=$F$9,2,IF(REKAPKI2!L21&gt;=$F$8,4,IF(REKAPKI2!L21=$F$8,4,3))))</f>
        <v>3</v>
      </c>
      <c r="K24" s="254">
        <f t="shared" si="4"/>
        <v>3</v>
      </c>
      <c r="L24" s="231">
        <f t="shared" si="5"/>
        <v>3</v>
      </c>
      <c r="M24" s="231">
        <f>IF(REKAPKI2!O21&lt;=(2*$F$9),1,IF(REKAPKI2!O21&lt;=$F$9,2,IF(REKAPKI2!O21&gt;=$F$8,4,IF(REKAPKI2!O21=$F$8,4,3))))</f>
        <v>3</v>
      </c>
      <c r="N24" s="254">
        <f t="shared" si="6"/>
        <v>3</v>
      </c>
      <c r="O24" s="231">
        <f t="shared" si="7"/>
        <v>3</v>
      </c>
      <c r="P24" s="231">
        <f>IF(REKAPKI2!R21&lt;=(2*$F$9),1,IF(REKAPKI2!R21&lt;=$F$9,2,IF(REKAPKI2!R21&gt;=$F$8,4,IF(REKAPKI2!R21=$F$8,4,3))))</f>
        <v>3</v>
      </c>
      <c r="Q24" s="254">
        <f t="shared" si="8"/>
        <v>3</v>
      </c>
      <c r="R24" s="231">
        <f t="shared" si="9"/>
        <v>3</v>
      </c>
      <c r="S24" s="231">
        <f>IF(REKAPKI2!U21&lt;=(2*$F$9),1,IF(REKAPKI2!U21&lt;=$F$9,2,IF(REKAPKI2!U21&gt;=$F$8,4,IF(REKAPKI2!U21=$F$8,4,3))))</f>
        <v>3</v>
      </c>
      <c r="T24" s="254">
        <f t="shared" si="10"/>
        <v>3</v>
      </c>
      <c r="U24" s="231">
        <f t="shared" si="11"/>
        <v>3</v>
      </c>
      <c r="V24" s="231">
        <f>IF(REKAPKI2!X21&lt;=(2*$F$9),1,IF(REKAPKI2!X21&lt;=$F$9,2,IF(REKAPKI2!X21&gt;=$F$8,4,IF(REKAPKI2!X21=$F$8,4,3))))</f>
        <v>3</v>
      </c>
      <c r="W24" s="254">
        <f t="shared" si="12"/>
        <v>3</v>
      </c>
      <c r="X24" s="231">
        <f t="shared" si="13"/>
        <v>3</v>
      </c>
      <c r="Z24" s="230">
        <f t="shared" si="14"/>
        <v>3</v>
      </c>
      <c r="AA24" s="230">
        <f t="shared" si="15"/>
        <v>3</v>
      </c>
      <c r="AB24" s="230">
        <f t="shared" si="16"/>
        <v>3</v>
      </c>
      <c r="AC24" s="230">
        <f t="shared" si="17"/>
        <v>3</v>
      </c>
      <c r="AD24" s="230">
        <f t="shared" si="18"/>
        <v>3</v>
      </c>
      <c r="AE24" s="230">
        <f t="shared" si="19"/>
        <v>3</v>
      </c>
      <c r="AF24" s="230">
        <f t="shared" si="20"/>
        <v>3</v>
      </c>
    </row>
    <row r="25" spans="2:32" ht="15">
      <c r="B25" s="246">
        <v>9</v>
      </c>
      <c r="C25" s="247">
        <f>BIODATA!B21</f>
        <v>0</v>
      </c>
      <c r="D25" s="231">
        <f>IF(REKAPKI2!F22&lt;=(2*$F$9),1,IF(REKAPKI2!F22&lt;=$F$9,2,IF(REKAPKI2!F22&gt;=$F$8,4,IF(REKAPKI2!F22=$F$8,4,3))))</f>
        <v>3</v>
      </c>
      <c r="E25" s="254">
        <f t="shared" si="0"/>
        <v>3</v>
      </c>
      <c r="F25" s="231">
        <f t="shared" si="1"/>
        <v>3</v>
      </c>
      <c r="G25" s="231">
        <f>IF(REKAPKI2!I22&lt;=(2*$F$9),1,IF(REKAPKI2!I22&lt;=$F$9,2,IF(REKAPKI2!I22&gt;=$F$8,4,IF(REKAPKI2!I22=$F$8,4,3))))</f>
        <v>3</v>
      </c>
      <c r="H25" s="254">
        <f t="shared" si="2"/>
        <v>3</v>
      </c>
      <c r="I25" s="231">
        <f t="shared" si="3"/>
        <v>3</v>
      </c>
      <c r="J25" s="231">
        <f>IF(REKAPKI2!L22&lt;=(2*$F$9),1,IF(REKAPKI2!L22&lt;=$F$9,2,IF(REKAPKI2!L22&gt;=$F$8,4,IF(REKAPKI2!L22=$F$8,4,3))))</f>
        <v>3</v>
      </c>
      <c r="K25" s="254">
        <f t="shared" si="4"/>
        <v>3</v>
      </c>
      <c r="L25" s="231">
        <f t="shared" si="5"/>
        <v>3</v>
      </c>
      <c r="M25" s="231">
        <f>IF(REKAPKI2!O22&lt;=(2*$F$9),1,IF(REKAPKI2!O22&lt;=$F$9,2,IF(REKAPKI2!O22&gt;=$F$8,4,IF(REKAPKI2!O22=$F$8,4,3))))</f>
        <v>3</v>
      </c>
      <c r="N25" s="254">
        <f t="shared" si="6"/>
        <v>3</v>
      </c>
      <c r="O25" s="231">
        <f t="shared" si="7"/>
        <v>3</v>
      </c>
      <c r="P25" s="231">
        <f>IF(REKAPKI2!R22&lt;=(2*$F$9),1,IF(REKAPKI2!R22&lt;=$F$9,2,IF(REKAPKI2!R22&gt;=$F$8,4,IF(REKAPKI2!R22=$F$8,4,3))))</f>
        <v>3</v>
      </c>
      <c r="Q25" s="254">
        <f t="shared" si="8"/>
        <v>3</v>
      </c>
      <c r="R25" s="231">
        <f t="shared" si="9"/>
        <v>3</v>
      </c>
      <c r="S25" s="231">
        <f>IF(REKAPKI2!U22&lt;=(2*$F$9),1,IF(REKAPKI2!U22&lt;=$F$9,2,IF(REKAPKI2!U22&gt;=$F$8,4,IF(REKAPKI2!U22=$F$8,4,3))))</f>
        <v>3</v>
      </c>
      <c r="T25" s="254">
        <f t="shared" si="10"/>
        <v>3</v>
      </c>
      <c r="U25" s="231">
        <f t="shared" si="11"/>
        <v>3</v>
      </c>
      <c r="V25" s="231">
        <f>IF(REKAPKI2!X22&lt;=(2*$F$9),1,IF(REKAPKI2!X22&lt;=$F$9,2,IF(REKAPKI2!X22&gt;=$F$8,4,IF(REKAPKI2!X22=$F$8,4,3))))</f>
        <v>3</v>
      </c>
      <c r="W25" s="254">
        <f t="shared" si="12"/>
        <v>3</v>
      </c>
      <c r="X25" s="231">
        <f t="shared" si="13"/>
        <v>3</v>
      </c>
      <c r="Z25" s="230">
        <f t="shared" si="14"/>
        <v>3</v>
      </c>
      <c r="AA25" s="230">
        <f t="shared" si="15"/>
        <v>3</v>
      </c>
      <c r="AB25" s="230">
        <f t="shared" si="16"/>
        <v>3</v>
      </c>
      <c r="AC25" s="230">
        <f t="shared" si="17"/>
        <v>3</v>
      </c>
      <c r="AD25" s="230">
        <f t="shared" si="18"/>
        <v>3</v>
      </c>
      <c r="AE25" s="230">
        <f t="shared" si="19"/>
        <v>3</v>
      </c>
      <c r="AF25" s="230">
        <f t="shared" si="20"/>
        <v>3</v>
      </c>
    </row>
    <row r="26" spans="2:32" ht="15">
      <c r="B26" s="246">
        <v>10</v>
      </c>
      <c r="C26" s="247">
        <f>BIODATA!B22</f>
        <v>0</v>
      </c>
      <c r="D26" s="231">
        <f>IF(REKAPKI2!F23&lt;=(2*$F$9),1,IF(REKAPKI2!F23&lt;=$F$9,2,IF(REKAPKI2!F23&gt;=$F$8,4,IF(REKAPKI2!F23=$F$8,4,3))))</f>
        <v>3</v>
      </c>
      <c r="E26" s="254">
        <f t="shared" si="0"/>
        <v>3</v>
      </c>
      <c r="F26" s="231">
        <f t="shared" si="1"/>
        <v>3</v>
      </c>
      <c r="G26" s="231">
        <f>IF(REKAPKI2!I23&lt;=(2*$F$9),1,IF(REKAPKI2!I23&lt;=$F$9,2,IF(REKAPKI2!I23&gt;=$F$8,4,IF(REKAPKI2!I23=$F$8,4,3))))</f>
        <v>3</v>
      </c>
      <c r="H26" s="254">
        <f t="shared" si="2"/>
        <v>3</v>
      </c>
      <c r="I26" s="231">
        <f t="shared" si="3"/>
        <v>3</v>
      </c>
      <c r="J26" s="231">
        <f>IF(REKAPKI2!L23&lt;=(2*$F$9),1,IF(REKAPKI2!L23&lt;=$F$9,2,IF(REKAPKI2!L23&gt;=$F$8,4,IF(REKAPKI2!L23=$F$8,4,3))))</f>
        <v>3</v>
      </c>
      <c r="K26" s="254">
        <f t="shared" si="4"/>
        <v>3</v>
      </c>
      <c r="L26" s="231">
        <f t="shared" si="5"/>
        <v>3</v>
      </c>
      <c r="M26" s="231">
        <f>IF(REKAPKI2!O23&lt;=(2*$F$9),1,IF(REKAPKI2!O23&lt;=$F$9,2,IF(REKAPKI2!O23&gt;=$F$8,4,IF(REKAPKI2!O23=$F$8,4,3))))</f>
        <v>3</v>
      </c>
      <c r="N26" s="254">
        <f t="shared" si="6"/>
        <v>3</v>
      </c>
      <c r="O26" s="231">
        <f t="shared" si="7"/>
        <v>3</v>
      </c>
      <c r="P26" s="231">
        <f>IF(REKAPKI2!R23&lt;=(2*$F$9),1,IF(REKAPKI2!R23&lt;=$F$9,2,IF(REKAPKI2!R23&gt;=$F$8,4,IF(REKAPKI2!R23=$F$8,4,3))))</f>
        <v>3</v>
      </c>
      <c r="Q26" s="254">
        <f t="shared" si="8"/>
        <v>3</v>
      </c>
      <c r="R26" s="231">
        <f t="shared" si="9"/>
        <v>3</v>
      </c>
      <c r="S26" s="231">
        <f>IF(REKAPKI2!U23&lt;=(2*$F$9),1,IF(REKAPKI2!U23&lt;=$F$9,2,IF(REKAPKI2!U23&gt;=$F$8,4,IF(REKAPKI2!U23=$F$8,4,3))))</f>
        <v>3</v>
      </c>
      <c r="T26" s="254">
        <f t="shared" si="10"/>
        <v>3</v>
      </c>
      <c r="U26" s="231">
        <f t="shared" si="11"/>
        <v>3</v>
      </c>
      <c r="V26" s="231">
        <f>IF(REKAPKI2!X23&lt;=(2*$F$9),1,IF(REKAPKI2!X23&lt;=$F$9,2,IF(REKAPKI2!X23&gt;=$F$8,4,IF(REKAPKI2!X23=$F$8,4,3))))</f>
        <v>3</v>
      </c>
      <c r="W26" s="254">
        <f t="shared" si="12"/>
        <v>3</v>
      </c>
      <c r="X26" s="231">
        <f t="shared" si="13"/>
        <v>3</v>
      </c>
      <c r="Z26" s="230">
        <f t="shared" si="14"/>
        <v>3</v>
      </c>
      <c r="AA26" s="230">
        <f t="shared" si="15"/>
        <v>3</v>
      </c>
      <c r="AB26" s="230">
        <f t="shared" si="16"/>
        <v>3</v>
      </c>
      <c r="AC26" s="230">
        <f t="shared" si="17"/>
        <v>3</v>
      </c>
      <c r="AD26" s="230">
        <f t="shared" si="18"/>
        <v>3</v>
      </c>
      <c r="AE26" s="230">
        <f t="shared" si="19"/>
        <v>3</v>
      </c>
      <c r="AF26" s="230">
        <f t="shared" si="20"/>
        <v>3</v>
      </c>
    </row>
    <row r="27" spans="2:32" ht="15">
      <c r="B27" s="246">
        <v>11</v>
      </c>
      <c r="C27" s="247">
        <f>BIODATA!B23</f>
        <v>0</v>
      </c>
      <c r="D27" s="231">
        <f>IF(REKAPKI2!F24&lt;=(2*$F$9),1,IF(REKAPKI2!F24&lt;=$F$9,2,IF(REKAPKI2!F24&gt;=$F$8,4,IF(REKAPKI2!F24=$F$8,4,3))))</f>
        <v>3</v>
      </c>
      <c r="E27" s="254">
        <f t="shared" si="0"/>
        <v>3</v>
      </c>
      <c r="F27" s="231">
        <f t="shared" si="1"/>
        <v>3</v>
      </c>
      <c r="G27" s="231">
        <f>IF(REKAPKI2!I24&lt;=(2*$F$9),1,IF(REKAPKI2!I24&lt;=$F$9,2,IF(REKAPKI2!I24&gt;=$F$8,4,IF(REKAPKI2!I24=$F$8,4,3))))</f>
        <v>3</v>
      </c>
      <c r="H27" s="254">
        <f t="shared" si="2"/>
        <v>3</v>
      </c>
      <c r="I27" s="231">
        <f t="shared" si="3"/>
        <v>3</v>
      </c>
      <c r="J27" s="231">
        <f>IF(REKAPKI2!L24&lt;=(2*$F$9),1,IF(REKAPKI2!L24&lt;=$F$9,2,IF(REKAPKI2!L24&gt;=$F$8,4,IF(REKAPKI2!L24=$F$8,4,3))))</f>
        <v>3</v>
      </c>
      <c r="K27" s="254">
        <f t="shared" si="4"/>
        <v>3</v>
      </c>
      <c r="L27" s="231">
        <f t="shared" si="5"/>
        <v>3</v>
      </c>
      <c r="M27" s="231">
        <f>IF(REKAPKI2!O24&lt;=(2*$F$9),1,IF(REKAPKI2!O24&lt;=$F$9,2,IF(REKAPKI2!O24&gt;=$F$8,4,IF(REKAPKI2!O24=$F$8,4,3))))</f>
        <v>3</v>
      </c>
      <c r="N27" s="254">
        <f t="shared" si="6"/>
        <v>3</v>
      </c>
      <c r="O27" s="231">
        <f t="shared" si="7"/>
        <v>3</v>
      </c>
      <c r="P27" s="231">
        <f>IF(REKAPKI2!R24&lt;=(2*$F$9),1,IF(REKAPKI2!R24&lt;=$F$9,2,IF(REKAPKI2!R24&gt;=$F$8,4,IF(REKAPKI2!R24=$F$8,4,3))))</f>
        <v>3</v>
      </c>
      <c r="Q27" s="254">
        <f t="shared" si="8"/>
        <v>3</v>
      </c>
      <c r="R27" s="231">
        <f t="shared" si="9"/>
        <v>3</v>
      </c>
      <c r="S27" s="231">
        <f>IF(REKAPKI2!U24&lt;=(2*$F$9),1,IF(REKAPKI2!U24&lt;=$F$9,2,IF(REKAPKI2!U24&gt;=$F$8,4,IF(REKAPKI2!U24=$F$8,4,3))))</f>
        <v>3</v>
      </c>
      <c r="T27" s="254">
        <f t="shared" si="10"/>
        <v>3</v>
      </c>
      <c r="U27" s="231">
        <f t="shared" si="11"/>
        <v>3</v>
      </c>
      <c r="V27" s="231">
        <f>IF(REKAPKI2!X24&lt;=(2*$F$9),1,IF(REKAPKI2!X24&lt;=$F$9,2,IF(REKAPKI2!X24&gt;=$F$8,4,IF(REKAPKI2!X24=$F$8,4,3))))</f>
        <v>3</v>
      </c>
      <c r="W27" s="254">
        <f t="shared" si="12"/>
        <v>3</v>
      </c>
      <c r="X27" s="231">
        <f t="shared" si="13"/>
        <v>3</v>
      </c>
      <c r="Z27" s="230">
        <f t="shared" si="14"/>
        <v>3</v>
      </c>
      <c r="AA27" s="230">
        <f t="shared" si="15"/>
        <v>3</v>
      </c>
      <c r="AB27" s="230">
        <f t="shared" si="16"/>
        <v>3</v>
      </c>
      <c r="AC27" s="230">
        <f t="shared" si="17"/>
        <v>3</v>
      </c>
      <c r="AD27" s="230">
        <f t="shared" si="18"/>
        <v>3</v>
      </c>
      <c r="AE27" s="230">
        <f t="shared" si="19"/>
        <v>3</v>
      </c>
      <c r="AF27" s="230">
        <f t="shared" si="20"/>
        <v>3</v>
      </c>
    </row>
    <row r="28" spans="2:32" ht="15">
      <c r="B28" s="246">
        <v>12</v>
      </c>
      <c r="C28" s="247">
        <f>BIODATA!B24</f>
        <v>0</v>
      </c>
      <c r="D28" s="231">
        <f>IF(REKAPKI2!F25&lt;=(2*$F$9),1,IF(REKAPKI2!F25&lt;=$F$9,2,IF(REKAPKI2!F25&gt;=$F$8,4,IF(REKAPKI2!F25=$F$8,4,3))))</f>
        <v>3</v>
      </c>
      <c r="E28" s="254">
        <f t="shared" si="0"/>
        <v>3</v>
      </c>
      <c r="F28" s="231">
        <f t="shared" si="1"/>
        <v>3</v>
      </c>
      <c r="G28" s="231">
        <f>IF(REKAPKI2!I25&lt;=(2*$F$9),1,IF(REKAPKI2!I25&lt;=$F$9,2,IF(REKAPKI2!I25&gt;=$F$8,4,IF(REKAPKI2!I25=$F$8,4,3))))</f>
        <v>3</v>
      </c>
      <c r="H28" s="254">
        <f t="shared" si="2"/>
        <v>3</v>
      </c>
      <c r="I28" s="231">
        <f t="shared" si="3"/>
        <v>3</v>
      </c>
      <c r="J28" s="231">
        <f>IF(REKAPKI2!L25&lt;=(2*$F$9),1,IF(REKAPKI2!L25&lt;=$F$9,2,IF(REKAPKI2!L25&gt;=$F$8,4,IF(REKAPKI2!L25=$F$8,4,3))))</f>
        <v>3</v>
      </c>
      <c r="K28" s="254">
        <f t="shared" si="4"/>
        <v>3</v>
      </c>
      <c r="L28" s="231">
        <f t="shared" si="5"/>
        <v>3</v>
      </c>
      <c r="M28" s="231">
        <f>IF(REKAPKI2!O25&lt;=(2*$F$9),1,IF(REKAPKI2!O25&lt;=$F$9,2,IF(REKAPKI2!O25&gt;=$F$8,4,IF(REKAPKI2!O25=$F$8,4,3))))</f>
        <v>3</v>
      </c>
      <c r="N28" s="254">
        <f t="shared" si="6"/>
        <v>3</v>
      </c>
      <c r="O28" s="231">
        <f t="shared" si="7"/>
        <v>3</v>
      </c>
      <c r="P28" s="231">
        <f>IF(REKAPKI2!R25&lt;=(2*$F$9),1,IF(REKAPKI2!R25&lt;=$F$9,2,IF(REKAPKI2!R25&gt;=$F$8,4,IF(REKAPKI2!R25=$F$8,4,3))))</f>
        <v>3</v>
      </c>
      <c r="Q28" s="254">
        <f t="shared" si="8"/>
        <v>3</v>
      </c>
      <c r="R28" s="231">
        <f t="shared" si="9"/>
        <v>3</v>
      </c>
      <c r="S28" s="231">
        <f>IF(REKAPKI2!U25&lt;=(2*$F$9),1,IF(REKAPKI2!U25&lt;=$F$9,2,IF(REKAPKI2!U25&gt;=$F$8,4,IF(REKAPKI2!U25=$F$8,4,3))))</f>
        <v>3</v>
      </c>
      <c r="T28" s="254">
        <f t="shared" si="10"/>
        <v>3</v>
      </c>
      <c r="U28" s="231">
        <f t="shared" si="11"/>
        <v>3</v>
      </c>
      <c r="V28" s="231">
        <f>IF(REKAPKI2!X25&lt;=(2*$F$9),1,IF(REKAPKI2!X25&lt;=$F$9,2,IF(REKAPKI2!X25&gt;=$F$8,4,IF(REKAPKI2!X25=$F$8,4,3))))</f>
        <v>3</v>
      </c>
      <c r="W28" s="254">
        <f t="shared" si="12"/>
        <v>3</v>
      </c>
      <c r="X28" s="231">
        <f t="shared" si="13"/>
        <v>3</v>
      </c>
      <c r="Z28" s="230">
        <f t="shared" si="14"/>
        <v>3</v>
      </c>
      <c r="AA28" s="230">
        <f t="shared" si="15"/>
        <v>3</v>
      </c>
      <c r="AB28" s="230">
        <f t="shared" si="16"/>
        <v>3</v>
      </c>
      <c r="AC28" s="230">
        <f t="shared" si="17"/>
        <v>3</v>
      </c>
      <c r="AD28" s="230">
        <f t="shared" si="18"/>
        <v>3</v>
      </c>
      <c r="AE28" s="230">
        <f t="shared" si="19"/>
        <v>3</v>
      </c>
      <c r="AF28" s="230">
        <f t="shared" si="20"/>
        <v>3</v>
      </c>
    </row>
    <row r="29" spans="2:32" ht="15">
      <c r="B29" s="246">
        <v>13</v>
      </c>
      <c r="C29" s="247">
        <f>BIODATA!B25</f>
        <v>0</v>
      </c>
      <c r="D29" s="231">
        <f>IF(REKAPKI2!F26&lt;=(2*$F$9),1,IF(REKAPKI2!F26&lt;=$F$9,2,IF(REKAPKI2!F26&gt;=$F$8,4,IF(REKAPKI2!F26=$F$8,4,3))))</f>
        <v>3</v>
      </c>
      <c r="E29" s="254">
        <f t="shared" si="0"/>
        <v>3</v>
      </c>
      <c r="F29" s="231">
        <f t="shared" si="1"/>
        <v>3</v>
      </c>
      <c r="G29" s="231">
        <f>IF(REKAPKI2!I26&lt;=(2*$F$9),1,IF(REKAPKI2!I26&lt;=$F$9,2,IF(REKAPKI2!I26&gt;=$F$8,4,IF(REKAPKI2!I26=$F$8,4,3))))</f>
        <v>3</v>
      </c>
      <c r="H29" s="254">
        <f t="shared" si="2"/>
        <v>3</v>
      </c>
      <c r="I29" s="231">
        <f t="shared" si="3"/>
        <v>3</v>
      </c>
      <c r="J29" s="231">
        <f>IF(REKAPKI2!L26&lt;=(2*$F$9),1,IF(REKAPKI2!L26&lt;=$F$9,2,IF(REKAPKI2!L26&gt;=$F$8,4,IF(REKAPKI2!L26=$F$8,4,3))))</f>
        <v>3</v>
      </c>
      <c r="K29" s="254">
        <f t="shared" si="4"/>
        <v>3</v>
      </c>
      <c r="L29" s="231">
        <f t="shared" si="5"/>
        <v>3</v>
      </c>
      <c r="M29" s="231">
        <f>IF(REKAPKI2!O26&lt;=(2*$F$9),1,IF(REKAPKI2!O26&lt;=$F$9,2,IF(REKAPKI2!O26&gt;=$F$8,4,IF(REKAPKI2!O26=$F$8,4,3))))</f>
        <v>3</v>
      </c>
      <c r="N29" s="254">
        <f t="shared" si="6"/>
        <v>3</v>
      </c>
      <c r="O29" s="231">
        <f t="shared" si="7"/>
        <v>3</v>
      </c>
      <c r="P29" s="231">
        <f>IF(REKAPKI2!R26&lt;=(2*$F$9),1,IF(REKAPKI2!R26&lt;=$F$9,2,IF(REKAPKI2!R26&gt;=$F$8,4,IF(REKAPKI2!R26=$F$8,4,3))))</f>
        <v>3</v>
      </c>
      <c r="Q29" s="254">
        <f t="shared" si="8"/>
        <v>3</v>
      </c>
      <c r="R29" s="231">
        <f t="shared" si="9"/>
        <v>3</v>
      </c>
      <c r="S29" s="231">
        <f>IF(REKAPKI2!U26&lt;=(2*$F$9),1,IF(REKAPKI2!U26&lt;=$F$9,2,IF(REKAPKI2!U26&gt;=$F$8,4,IF(REKAPKI2!U26=$F$8,4,3))))</f>
        <v>3</v>
      </c>
      <c r="T29" s="254">
        <f t="shared" si="10"/>
        <v>3</v>
      </c>
      <c r="U29" s="231">
        <f t="shared" si="11"/>
        <v>3</v>
      </c>
      <c r="V29" s="231">
        <f>IF(REKAPKI2!X26&lt;=(2*$F$9),1,IF(REKAPKI2!X26&lt;=$F$9,2,IF(REKAPKI2!X26&gt;=$F$8,4,IF(REKAPKI2!X26=$F$8,4,3))))</f>
        <v>3</v>
      </c>
      <c r="W29" s="254">
        <f t="shared" si="12"/>
        <v>3</v>
      </c>
      <c r="X29" s="231">
        <f t="shared" si="13"/>
        <v>3</v>
      </c>
      <c r="Z29" s="230">
        <f t="shared" si="14"/>
        <v>3</v>
      </c>
      <c r="AA29" s="230">
        <f t="shared" si="15"/>
        <v>3</v>
      </c>
      <c r="AB29" s="230">
        <f t="shared" si="16"/>
        <v>3</v>
      </c>
      <c r="AC29" s="230">
        <f t="shared" si="17"/>
        <v>3</v>
      </c>
      <c r="AD29" s="230">
        <f t="shared" si="18"/>
        <v>3</v>
      </c>
      <c r="AE29" s="230">
        <f t="shared" si="19"/>
        <v>3</v>
      </c>
      <c r="AF29" s="230">
        <f t="shared" si="20"/>
        <v>3</v>
      </c>
    </row>
    <row r="30" spans="2:32" ht="15">
      <c r="B30" s="246">
        <v>14</v>
      </c>
      <c r="C30" s="247">
        <f>BIODATA!B26</f>
        <v>0</v>
      </c>
      <c r="D30" s="231">
        <f>IF(REKAPKI2!F27&lt;=(2*$F$9),1,IF(REKAPKI2!F27&lt;=$F$9,2,IF(REKAPKI2!F27&gt;=$F$8,4,IF(REKAPKI2!F27=$F$8,4,3))))</f>
        <v>3</v>
      </c>
      <c r="E30" s="254">
        <f t="shared" si="0"/>
        <v>3</v>
      </c>
      <c r="F30" s="231">
        <f t="shared" si="1"/>
        <v>3</v>
      </c>
      <c r="G30" s="231">
        <f>IF(REKAPKI2!I27&lt;=(2*$F$9),1,IF(REKAPKI2!I27&lt;=$F$9,2,IF(REKAPKI2!I27&gt;=$F$8,4,IF(REKAPKI2!I27=$F$8,4,3))))</f>
        <v>3</v>
      </c>
      <c r="H30" s="254">
        <f t="shared" si="2"/>
        <v>3</v>
      </c>
      <c r="I30" s="231">
        <f t="shared" si="3"/>
        <v>3</v>
      </c>
      <c r="J30" s="231">
        <f>IF(REKAPKI2!L27&lt;=(2*$F$9),1,IF(REKAPKI2!L27&lt;=$F$9,2,IF(REKAPKI2!L27&gt;=$F$8,4,IF(REKAPKI2!L27=$F$8,4,3))))</f>
        <v>3</v>
      </c>
      <c r="K30" s="254">
        <f t="shared" si="4"/>
        <v>3</v>
      </c>
      <c r="L30" s="231">
        <f t="shared" si="5"/>
        <v>3</v>
      </c>
      <c r="M30" s="231">
        <f>IF(REKAPKI2!O27&lt;=(2*$F$9),1,IF(REKAPKI2!O27&lt;=$F$9,2,IF(REKAPKI2!O27&gt;=$F$8,4,IF(REKAPKI2!O27=$F$8,4,3))))</f>
        <v>3</v>
      </c>
      <c r="N30" s="254">
        <f t="shared" si="6"/>
        <v>3</v>
      </c>
      <c r="O30" s="231">
        <f t="shared" si="7"/>
        <v>3</v>
      </c>
      <c r="P30" s="231">
        <f>IF(REKAPKI2!R27&lt;=(2*$F$9),1,IF(REKAPKI2!R27&lt;=$F$9,2,IF(REKAPKI2!R27&gt;=$F$8,4,IF(REKAPKI2!R27=$F$8,4,3))))</f>
        <v>3</v>
      </c>
      <c r="Q30" s="254">
        <f t="shared" si="8"/>
        <v>3</v>
      </c>
      <c r="R30" s="231">
        <f t="shared" si="9"/>
        <v>3</v>
      </c>
      <c r="S30" s="231">
        <f>IF(REKAPKI2!U27&lt;=(2*$F$9),1,IF(REKAPKI2!U27&lt;=$F$9,2,IF(REKAPKI2!U27&gt;=$F$8,4,IF(REKAPKI2!U27=$F$8,4,3))))</f>
        <v>3</v>
      </c>
      <c r="T30" s="254">
        <f t="shared" si="10"/>
        <v>3</v>
      </c>
      <c r="U30" s="231">
        <f t="shared" si="11"/>
        <v>3</v>
      </c>
      <c r="V30" s="231">
        <f>IF(REKAPKI2!X27&lt;=(2*$F$9),1,IF(REKAPKI2!X27&lt;=$F$9,2,IF(REKAPKI2!X27&gt;=$F$8,4,IF(REKAPKI2!X27=$F$8,4,3))))</f>
        <v>3</v>
      </c>
      <c r="W30" s="254">
        <f t="shared" si="12"/>
        <v>3</v>
      </c>
      <c r="X30" s="231">
        <f t="shared" si="13"/>
        <v>3</v>
      </c>
      <c r="Z30" s="230">
        <f t="shared" si="14"/>
        <v>3</v>
      </c>
      <c r="AA30" s="230">
        <f t="shared" si="15"/>
        <v>3</v>
      </c>
      <c r="AB30" s="230">
        <f t="shared" si="16"/>
        <v>3</v>
      </c>
      <c r="AC30" s="230">
        <f t="shared" si="17"/>
        <v>3</v>
      </c>
      <c r="AD30" s="230">
        <f t="shared" si="18"/>
        <v>3</v>
      </c>
      <c r="AE30" s="230">
        <f t="shared" si="19"/>
        <v>3</v>
      </c>
      <c r="AF30" s="230">
        <f t="shared" si="20"/>
        <v>3</v>
      </c>
    </row>
    <row r="31" spans="2:32" ht="15">
      <c r="B31" s="246">
        <v>15</v>
      </c>
      <c r="C31" s="247">
        <f>BIODATA!B27</f>
        <v>0</v>
      </c>
      <c r="D31" s="231">
        <f>IF(REKAPKI2!F28&lt;=(2*$F$9),1,IF(REKAPKI2!F28&lt;=$F$9,2,IF(REKAPKI2!F28&gt;=$F$8,4,IF(REKAPKI2!F28=$F$8,4,3))))</f>
        <v>3</v>
      </c>
      <c r="E31" s="254">
        <f t="shared" si="0"/>
        <v>3</v>
      </c>
      <c r="F31" s="231">
        <f t="shared" si="1"/>
        <v>3</v>
      </c>
      <c r="G31" s="231">
        <f>IF(REKAPKI2!I28&lt;=(2*$F$9),1,IF(REKAPKI2!I28&lt;=$F$9,2,IF(REKAPKI2!I28&gt;=$F$8,4,IF(REKAPKI2!I28=$F$8,4,3))))</f>
        <v>3</v>
      </c>
      <c r="H31" s="254">
        <f t="shared" si="2"/>
        <v>3</v>
      </c>
      <c r="I31" s="231">
        <f t="shared" si="3"/>
        <v>3</v>
      </c>
      <c r="J31" s="231">
        <f>IF(REKAPKI2!L28&lt;=(2*$F$9),1,IF(REKAPKI2!L28&lt;=$F$9,2,IF(REKAPKI2!L28&gt;=$F$8,4,IF(REKAPKI2!L28=$F$8,4,3))))</f>
        <v>3</v>
      </c>
      <c r="K31" s="254">
        <f t="shared" si="4"/>
        <v>3</v>
      </c>
      <c r="L31" s="231">
        <f t="shared" si="5"/>
        <v>3</v>
      </c>
      <c r="M31" s="231">
        <f>IF(REKAPKI2!O28&lt;=(2*$F$9),1,IF(REKAPKI2!O28&lt;=$F$9,2,IF(REKAPKI2!O28&gt;=$F$8,4,IF(REKAPKI2!O28=$F$8,4,3))))</f>
        <v>3</v>
      </c>
      <c r="N31" s="254">
        <f t="shared" si="6"/>
        <v>3</v>
      </c>
      <c r="O31" s="231">
        <f t="shared" si="7"/>
        <v>3</v>
      </c>
      <c r="P31" s="231">
        <f>IF(REKAPKI2!R28&lt;=(2*$F$9),1,IF(REKAPKI2!R28&lt;=$F$9,2,IF(REKAPKI2!R28&gt;=$F$8,4,IF(REKAPKI2!R28=$F$8,4,3))))</f>
        <v>3</v>
      </c>
      <c r="Q31" s="254">
        <f t="shared" si="8"/>
        <v>3</v>
      </c>
      <c r="R31" s="231">
        <f t="shared" si="9"/>
        <v>3</v>
      </c>
      <c r="S31" s="231">
        <f>IF(REKAPKI2!U28&lt;=(2*$F$9),1,IF(REKAPKI2!U28&lt;=$F$9,2,IF(REKAPKI2!U28&gt;=$F$8,4,IF(REKAPKI2!U28=$F$8,4,3))))</f>
        <v>3</v>
      </c>
      <c r="T31" s="254">
        <f t="shared" si="10"/>
        <v>3</v>
      </c>
      <c r="U31" s="231">
        <f t="shared" si="11"/>
        <v>3</v>
      </c>
      <c r="V31" s="231">
        <f>IF(REKAPKI2!X28&lt;=(2*$F$9),1,IF(REKAPKI2!X28&lt;=$F$9,2,IF(REKAPKI2!X28&gt;=$F$8,4,IF(REKAPKI2!X28=$F$8,4,3))))</f>
        <v>3</v>
      </c>
      <c r="W31" s="254">
        <f t="shared" si="12"/>
        <v>3</v>
      </c>
      <c r="X31" s="231">
        <f t="shared" si="13"/>
        <v>3</v>
      </c>
      <c r="Z31" s="230">
        <f t="shared" si="14"/>
        <v>3</v>
      </c>
      <c r="AA31" s="230">
        <f t="shared" si="15"/>
        <v>3</v>
      </c>
      <c r="AB31" s="230">
        <f t="shared" si="16"/>
        <v>3</v>
      </c>
      <c r="AC31" s="230">
        <f t="shared" si="17"/>
        <v>3</v>
      </c>
      <c r="AD31" s="230">
        <f t="shared" si="18"/>
        <v>3</v>
      </c>
      <c r="AE31" s="230">
        <f t="shared" si="19"/>
        <v>3</v>
      </c>
      <c r="AF31" s="230">
        <f t="shared" si="20"/>
        <v>3</v>
      </c>
    </row>
    <row r="32" spans="2:32" ht="15">
      <c r="B32" s="246">
        <v>16</v>
      </c>
      <c r="C32" s="247">
        <f>BIODATA!B28</f>
        <v>0</v>
      </c>
      <c r="D32" s="231">
        <f>IF(REKAPKI2!F29&lt;=(2*$F$9),1,IF(REKAPKI2!F29&lt;=$F$9,2,IF(REKAPKI2!F29&gt;=$F$8,4,IF(REKAPKI2!F29=$F$8,4,3))))</f>
        <v>3</v>
      </c>
      <c r="E32" s="254">
        <f t="shared" si="0"/>
        <v>3</v>
      </c>
      <c r="F32" s="231">
        <f t="shared" si="1"/>
        <v>3</v>
      </c>
      <c r="G32" s="231">
        <f>IF(REKAPKI2!I29&lt;=(2*$F$9),1,IF(REKAPKI2!I29&lt;=$F$9,2,IF(REKAPKI2!I29&gt;=$F$8,4,IF(REKAPKI2!I29=$F$8,4,3))))</f>
        <v>3</v>
      </c>
      <c r="H32" s="254">
        <f t="shared" si="2"/>
        <v>3</v>
      </c>
      <c r="I32" s="231">
        <f t="shared" si="3"/>
        <v>3</v>
      </c>
      <c r="J32" s="231">
        <f>IF(REKAPKI2!L29&lt;=(2*$F$9),1,IF(REKAPKI2!L29&lt;=$F$9,2,IF(REKAPKI2!L29&gt;=$F$8,4,IF(REKAPKI2!L29=$F$8,4,3))))</f>
        <v>3</v>
      </c>
      <c r="K32" s="254">
        <f t="shared" si="4"/>
        <v>3</v>
      </c>
      <c r="L32" s="231">
        <f t="shared" si="5"/>
        <v>3</v>
      </c>
      <c r="M32" s="231">
        <f>IF(REKAPKI2!O29&lt;=(2*$F$9),1,IF(REKAPKI2!O29&lt;=$F$9,2,IF(REKAPKI2!O29&gt;=$F$8,4,IF(REKAPKI2!O29=$F$8,4,3))))</f>
        <v>3</v>
      </c>
      <c r="N32" s="254">
        <f t="shared" si="6"/>
        <v>3</v>
      </c>
      <c r="O32" s="231">
        <f t="shared" si="7"/>
        <v>3</v>
      </c>
      <c r="P32" s="231">
        <f>IF(REKAPKI2!R29&lt;=(2*$F$9),1,IF(REKAPKI2!R29&lt;=$F$9,2,IF(REKAPKI2!R29&gt;=$F$8,4,IF(REKAPKI2!R29=$F$8,4,3))))</f>
        <v>3</v>
      </c>
      <c r="Q32" s="254">
        <f t="shared" si="8"/>
        <v>3</v>
      </c>
      <c r="R32" s="231">
        <f t="shared" si="9"/>
        <v>3</v>
      </c>
      <c r="S32" s="231">
        <f>IF(REKAPKI2!U29&lt;=(2*$F$9),1,IF(REKAPKI2!U29&lt;=$F$9,2,IF(REKAPKI2!U29&gt;=$F$8,4,IF(REKAPKI2!U29=$F$8,4,3))))</f>
        <v>3</v>
      </c>
      <c r="T32" s="254">
        <f t="shared" si="10"/>
        <v>3</v>
      </c>
      <c r="U32" s="231">
        <f t="shared" si="11"/>
        <v>3</v>
      </c>
      <c r="V32" s="231">
        <f>IF(REKAPKI2!X29&lt;=(2*$F$9),1,IF(REKAPKI2!X29&lt;=$F$9,2,IF(REKAPKI2!X29&gt;=$F$8,4,IF(REKAPKI2!X29=$F$8,4,3))))</f>
        <v>3</v>
      </c>
      <c r="W32" s="254">
        <f t="shared" si="12"/>
        <v>3</v>
      </c>
      <c r="X32" s="231">
        <f t="shared" si="13"/>
        <v>3</v>
      </c>
      <c r="Z32" s="230">
        <f t="shared" si="14"/>
        <v>3</v>
      </c>
      <c r="AA32" s="230">
        <f t="shared" si="15"/>
        <v>3</v>
      </c>
      <c r="AB32" s="230">
        <f t="shared" si="16"/>
        <v>3</v>
      </c>
      <c r="AC32" s="230">
        <f t="shared" si="17"/>
        <v>3</v>
      </c>
      <c r="AD32" s="230">
        <f t="shared" si="18"/>
        <v>3</v>
      </c>
      <c r="AE32" s="230">
        <f t="shared" si="19"/>
        <v>3</v>
      </c>
      <c r="AF32" s="230">
        <f t="shared" si="20"/>
        <v>3</v>
      </c>
    </row>
    <row r="33" spans="2:32" ht="15">
      <c r="B33" s="246">
        <v>17</v>
      </c>
      <c r="C33" s="247">
        <f>BIODATA!B29</f>
        <v>0</v>
      </c>
      <c r="D33" s="231">
        <f>IF(REKAPKI2!F30&lt;=(2*$F$9),1,IF(REKAPKI2!F30&lt;=$F$9,2,IF(REKAPKI2!F30&gt;=$F$8,4,IF(REKAPKI2!F30=$F$8,4,3))))</f>
        <v>3</v>
      </c>
      <c r="E33" s="254">
        <f t="shared" si="0"/>
        <v>3</v>
      </c>
      <c r="F33" s="231">
        <f t="shared" si="1"/>
        <v>3</v>
      </c>
      <c r="G33" s="231">
        <f>IF(REKAPKI2!I30&lt;=(2*$F$9),1,IF(REKAPKI2!I30&lt;=$F$9,2,IF(REKAPKI2!I30&gt;=$F$8,4,IF(REKAPKI2!I30=$F$8,4,3))))</f>
        <v>3</v>
      </c>
      <c r="H33" s="254">
        <f t="shared" si="2"/>
        <v>3</v>
      </c>
      <c r="I33" s="231">
        <f t="shared" si="3"/>
        <v>3</v>
      </c>
      <c r="J33" s="231">
        <f>IF(REKAPKI2!L30&lt;=(2*$F$9),1,IF(REKAPKI2!L30&lt;=$F$9,2,IF(REKAPKI2!L30&gt;=$F$8,4,IF(REKAPKI2!L30=$F$8,4,3))))</f>
        <v>3</v>
      </c>
      <c r="K33" s="254">
        <f t="shared" si="4"/>
        <v>3</v>
      </c>
      <c r="L33" s="231">
        <f t="shared" si="5"/>
        <v>3</v>
      </c>
      <c r="M33" s="231">
        <f>IF(REKAPKI2!O30&lt;=(2*$F$9),1,IF(REKAPKI2!O30&lt;=$F$9,2,IF(REKAPKI2!O30&gt;=$F$8,4,IF(REKAPKI2!O30=$F$8,4,3))))</f>
        <v>3</v>
      </c>
      <c r="N33" s="254">
        <f t="shared" si="6"/>
        <v>3</v>
      </c>
      <c r="O33" s="231">
        <f t="shared" si="7"/>
        <v>3</v>
      </c>
      <c r="P33" s="231">
        <f>IF(REKAPKI2!R30&lt;=(2*$F$9),1,IF(REKAPKI2!R30&lt;=$F$9,2,IF(REKAPKI2!R30&gt;=$F$8,4,IF(REKAPKI2!R30=$F$8,4,3))))</f>
        <v>3</v>
      </c>
      <c r="Q33" s="254">
        <f t="shared" si="8"/>
        <v>3</v>
      </c>
      <c r="R33" s="231">
        <f t="shared" si="9"/>
        <v>3</v>
      </c>
      <c r="S33" s="231">
        <f>IF(REKAPKI2!U30&lt;=(2*$F$9),1,IF(REKAPKI2!U30&lt;=$F$9,2,IF(REKAPKI2!U30&gt;=$F$8,4,IF(REKAPKI2!U30=$F$8,4,3))))</f>
        <v>3</v>
      </c>
      <c r="T33" s="254">
        <f t="shared" si="10"/>
        <v>3</v>
      </c>
      <c r="U33" s="231">
        <f t="shared" si="11"/>
        <v>3</v>
      </c>
      <c r="V33" s="231">
        <f>IF(REKAPKI2!X30&lt;=(2*$F$9),1,IF(REKAPKI2!X30&lt;=$F$9,2,IF(REKAPKI2!X30&gt;=$F$8,4,IF(REKAPKI2!X30=$F$8,4,3))))</f>
        <v>3</v>
      </c>
      <c r="W33" s="254">
        <f t="shared" si="12"/>
        <v>3</v>
      </c>
      <c r="X33" s="231">
        <f t="shared" si="13"/>
        <v>3</v>
      </c>
      <c r="Z33" s="230">
        <f t="shared" si="14"/>
        <v>3</v>
      </c>
      <c r="AA33" s="230">
        <f t="shared" si="15"/>
        <v>3</v>
      </c>
      <c r="AB33" s="230">
        <f t="shared" si="16"/>
        <v>3</v>
      </c>
      <c r="AC33" s="230">
        <f t="shared" si="17"/>
        <v>3</v>
      </c>
      <c r="AD33" s="230">
        <f t="shared" si="18"/>
        <v>3</v>
      </c>
      <c r="AE33" s="230">
        <f t="shared" si="19"/>
        <v>3</v>
      </c>
      <c r="AF33" s="230">
        <f t="shared" si="20"/>
        <v>3</v>
      </c>
    </row>
    <row r="34" spans="2:32" ht="15">
      <c r="B34" s="246">
        <v>18</v>
      </c>
      <c r="C34" s="247">
        <f>BIODATA!B30</f>
        <v>0</v>
      </c>
      <c r="D34" s="231">
        <f>IF(REKAPKI2!F31&lt;=(2*$F$9),1,IF(REKAPKI2!F31&lt;=$F$9,2,IF(REKAPKI2!F31&gt;=$F$8,4,IF(REKAPKI2!F31=$F$8,4,3))))</f>
        <v>3</v>
      </c>
      <c r="E34" s="254">
        <f t="shared" si="0"/>
        <v>3</v>
      </c>
      <c r="F34" s="231">
        <f t="shared" si="1"/>
        <v>3</v>
      </c>
      <c r="G34" s="231">
        <f>IF(REKAPKI2!I31&lt;=(2*$F$9),1,IF(REKAPKI2!I31&lt;=$F$9,2,IF(REKAPKI2!I31&gt;=$F$8,4,IF(REKAPKI2!I31=$F$8,4,3))))</f>
        <v>3</v>
      </c>
      <c r="H34" s="254">
        <f t="shared" si="2"/>
        <v>3</v>
      </c>
      <c r="I34" s="231">
        <f t="shared" si="3"/>
        <v>3</v>
      </c>
      <c r="J34" s="231">
        <f>IF(REKAPKI2!L31&lt;=(2*$F$9),1,IF(REKAPKI2!L31&lt;=$F$9,2,IF(REKAPKI2!L31&gt;=$F$8,4,IF(REKAPKI2!L31=$F$8,4,3))))</f>
        <v>3</v>
      </c>
      <c r="K34" s="254">
        <f t="shared" si="4"/>
        <v>3</v>
      </c>
      <c r="L34" s="231">
        <f t="shared" si="5"/>
        <v>3</v>
      </c>
      <c r="M34" s="231">
        <f>IF(REKAPKI2!O31&lt;=(2*$F$9),1,IF(REKAPKI2!O31&lt;=$F$9,2,IF(REKAPKI2!O31&gt;=$F$8,4,IF(REKAPKI2!O31=$F$8,4,3))))</f>
        <v>3</v>
      </c>
      <c r="N34" s="254">
        <f t="shared" si="6"/>
        <v>3</v>
      </c>
      <c r="O34" s="231">
        <f t="shared" si="7"/>
        <v>3</v>
      </c>
      <c r="P34" s="231">
        <f>IF(REKAPKI2!R31&lt;=(2*$F$9),1,IF(REKAPKI2!R31&lt;=$F$9,2,IF(REKAPKI2!R31&gt;=$F$8,4,IF(REKAPKI2!R31=$F$8,4,3))))</f>
        <v>3</v>
      </c>
      <c r="Q34" s="254">
        <f t="shared" si="8"/>
        <v>3</v>
      </c>
      <c r="R34" s="231">
        <f t="shared" si="9"/>
        <v>3</v>
      </c>
      <c r="S34" s="231">
        <f>IF(REKAPKI2!U31&lt;=(2*$F$9),1,IF(REKAPKI2!U31&lt;=$F$9,2,IF(REKAPKI2!U31&gt;=$F$8,4,IF(REKAPKI2!U31=$F$8,4,3))))</f>
        <v>3</v>
      </c>
      <c r="T34" s="254">
        <f t="shared" si="10"/>
        <v>3</v>
      </c>
      <c r="U34" s="231">
        <f t="shared" si="11"/>
        <v>3</v>
      </c>
      <c r="V34" s="231">
        <f>IF(REKAPKI2!X31&lt;=(2*$F$9),1,IF(REKAPKI2!X31&lt;=$F$9,2,IF(REKAPKI2!X31&gt;=$F$8,4,IF(REKAPKI2!X31=$F$8,4,3))))</f>
        <v>3</v>
      </c>
      <c r="W34" s="254">
        <f t="shared" si="12"/>
        <v>3</v>
      </c>
      <c r="X34" s="231">
        <f t="shared" si="13"/>
        <v>3</v>
      </c>
      <c r="Z34" s="230">
        <f t="shared" si="14"/>
        <v>3</v>
      </c>
      <c r="AA34" s="230">
        <f t="shared" si="15"/>
        <v>3</v>
      </c>
      <c r="AB34" s="230">
        <f t="shared" si="16"/>
        <v>3</v>
      </c>
      <c r="AC34" s="230">
        <f t="shared" si="17"/>
        <v>3</v>
      </c>
      <c r="AD34" s="230">
        <f t="shared" si="18"/>
        <v>3</v>
      </c>
      <c r="AE34" s="230">
        <f t="shared" si="19"/>
        <v>3</v>
      </c>
      <c r="AF34" s="230">
        <f t="shared" si="20"/>
        <v>3</v>
      </c>
    </row>
    <row r="35" spans="2:32" ht="15">
      <c r="B35" s="246">
        <v>19</v>
      </c>
      <c r="C35" s="247">
        <f>BIODATA!B31</f>
        <v>0</v>
      </c>
      <c r="D35" s="231">
        <f>IF(REKAPKI2!F32&lt;=(2*$F$9),1,IF(REKAPKI2!F32&lt;=$F$9,2,IF(REKAPKI2!F32&gt;=$F$8,4,IF(REKAPKI2!F32=$F$8,4,3))))</f>
        <v>3</v>
      </c>
      <c r="E35" s="254">
        <f t="shared" si="0"/>
        <v>3</v>
      </c>
      <c r="F35" s="231">
        <f t="shared" si="1"/>
        <v>3</v>
      </c>
      <c r="G35" s="231">
        <f>IF(REKAPKI2!I32&lt;=(2*$F$9),1,IF(REKAPKI2!I32&lt;=$F$9,2,IF(REKAPKI2!I32&gt;=$F$8,4,IF(REKAPKI2!I32=$F$8,4,3))))</f>
        <v>3</v>
      </c>
      <c r="H35" s="254">
        <f t="shared" si="2"/>
        <v>3</v>
      </c>
      <c r="I35" s="231">
        <f t="shared" si="3"/>
        <v>3</v>
      </c>
      <c r="J35" s="231">
        <f>IF(REKAPKI2!L32&lt;=(2*$F$9),1,IF(REKAPKI2!L32&lt;=$F$9,2,IF(REKAPKI2!L32&gt;=$F$8,4,IF(REKAPKI2!L32=$F$8,4,3))))</f>
        <v>3</v>
      </c>
      <c r="K35" s="254">
        <f t="shared" si="4"/>
        <v>3</v>
      </c>
      <c r="L35" s="231">
        <f t="shared" si="5"/>
        <v>3</v>
      </c>
      <c r="M35" s="231">
        <f>IF(REKAPKI2!O32&lt;=(2*$F$9),1,IF(REKAPKI2!O32&lt;=$F$9,2,IF(REKAPKI2!O32&gt;=$F$8,4,IF(REKAPKI2!O32=$F$8,4,3))))</f>
        <v>3</v>
      </c>
      <c r="N35" s="254">
        <f t="shared" si="6"/>
        <v>3</v>
      </c>
      <c r="O35" s="231">
        <f t="shared" si="7"/>
        <v>3</v>
      </c>
      <c r="P35" s="231">
        <f>IF(REKAPKI2!R32&lt;=(2*$F$9),1,IF(REKAPKI2!R32&lt;=$F$9,2,IF(REKAPKI2!R32&gt;=$F$8,4,IF(REKAPKI2!R32=$F$8,4,3))))</f>
        <v>3</v>
      </c>
      <c r="Q35" s="254">
        <f t="shared" si="8"/>
        <v>3</v>
      </c>
      <c r="R35" s="231">
        <f t="shared" si="9"/>
        <v>3</v>
      </c>
      <c r="S35" s="231">
        <f>IF(REKAPKI2!U32&lt;=(2*$F$9),1,IF(REKAPKI2!U32&lt;=$F$9,2,IF(REKAPKI2!U32&gt;=$F$8,4,IF(REKAPKI2!U32=$F$8,4,3))))</f>
        <v>3</v>
      </c>
      <c r="T35" s="254">
        <f t="shared" si="10"/>
        <v>3</v>
      </c>
      <c r="U35" s="231">
        <f t="shared" si="11"/>
        <v>3</v>
      </c>
      <c r="V35" s="231">
        <f>IF(REKAPKI2!X32&lt;=(2*$F$9),1,IF(REKAPKI2!X32&lt;=$F$9,2,IF(REKAPKI2!X32&gt;=$F$8,4,IF(REKAPKI2!X32=$F$8,4,3))))</f>
        <v>3</v>
      </c>
      <c r="W35" s="254">
        <f t="shared" si="12"/>
        <v>3</v>
      </c>
      <c r="X35" s="231">
        <f t="shared" si="13"/>
        <v>3</v>
      </c>
      <c r="Z35" s="230">
        <f t="shared" si="14"/>
        <v>3</v>
      </c>
      <c r="AA35" s="230">
        <f t="shared" si="15"/>
        <v>3</v>
      </c>
      <c r="AB35" s="230">
        <f t="shared" si="16"/>
        <v>3</v>
      </c>
      <c r="AC35" s="230">
        <f t="shared" si="17"/>
        <v>3</v>
      </c>
      <c r="AD35" s="230">
        <f t="shared" si="18"/>
        <v>3</v>
      </c>
      <c r="AE35" s="230">
        <f t="shared" si="19"/>
        <v>3</v>
      </c>
      <c r="AF35" s="230">
        <f t="shared" si="20"/>
        <v>3</v>
      </c>
    </row>
    <row r="36" spans="2:32" ht="15">
      <c r="B36" s="246">
        <v>20</v>
      </c>
      <c r="C36" s="247">
        <f>BIODATA!B32</f>
        <v>0</v>
      </c>
      <c r="D36" s="231">
        <f>IF(REKAPKI2!F33&lt;=(2*$F$9),1,IF(REKAPKI2!F33&lt;=$F$9,2,IF(REKAPKI2!F33&gt;=$F$8,4,IF(REKAPKI2!F33=$F$8,4,3))))</f>
        <v>3</v>
      </c>
      <c r="E36" s="254">
        <f t="shared" si="0"/>
        <v>3</v>
      </c>
      <c r="F36" s="231">
        <f t="shared" si="1"/>
        <v>3</v>
      </c>
      <c r="G36" s="231">
        <f>IF(REKAPKI2!I33&lt;=(2*$F$9),1,IF(REKAPKI2!I33&lt;=$F$9,2,IF(REKAPKI2!I33&gt;=$F$8,4,IF(REKAPKI2!I33=$F$8,4,3))))</f>
        <v>3</v>
      </c>
      <c r="H36" s="254">
        <f t="shared" si="2"/>
        <v>3</v>
      </c>
      <c r="I36" s="231">
        <f t="shared" si="3"/>
        <v>3</v>
      </c>
      <c r="J36" s="231">
        <f>IF(REKAPKI2!L33&lt;=(2*$F$9),1,IF(REKAPKI2!L33&lt;=$F$9,2,IF(REKAPKI2!L33&gt;=$F$8,4,IF(REKAPKI2!L33=$F$8,4,3))))</f>
        <v>3</v>
      </c>
      <c r="K36" s="254">
        <f t="shared" si="4"/>
        <v>3</v>
      </c>
      <c r="L36" s="231">
        <f t="shared" si="5"/>
        <v>3</v>
      </c>
      <c r="M36" s="231">
        <f>IF(REKAPKI2!O33&lt;=(2*$F$9),1,IF(REKAPKI2!O33&lt;=$F$9,2,IF(REKAPKI2!O33&gt;=$F$8,4,IF(REKAPKI2!O33=$F$8,4,3))))</f>
        <v>3</v>
      </c>
      <c r="N36" s="254">
        <f t="shared" si="6"/>
        <v>3</v>
      </c>
      <c r="O36" s="231">
        <f t="shared" si="7"/>
        <v>3</v>
      </c>
      <c r="P36" s="231">
        <f>IF(REKAPKI2!R33&lt;=(2*$F$9),1,IF(REKAPKI2!R33&lt;=$F$9,2,IF(REKAPKI2!R33&gt;=$F$8,4,IF(REKAPKI2!R33=$F$8,4,3))))</f>
        <v>3</v>
      </c>
      <c r="Q36" s="254">
        <f t="shared" si="8"/>
        <v>3</v>
      </c>
      <c r="R36" s="231">
        <f t="shared" si="9"/>
        <v>3</v>
      </c>
      <c r="S36" s="231">
        <f>IF(REKAPKI2!U33&lt;=(2*$F$9),1,IF(REKAPKI2!U33&lt;=$F$9,2,IF(REKAPKI2!U33&gt;=$F$8,4,IF(REKAPKI2!U33=$F$8,4,3))))</f>
        <v>3</v>
      </c>
      <c r="T36" s="254">
        <f t="shared" si="10"/>
        <v>3</v>
      </c>
      <c r="U36" s="231">
        <f t="shared" si="11"/>
        <v>3</v>
      </c>
      <c r="V36" s="231">
        <f>IF(REKAPKI2!X33&lt;=(2*$F$9),1,IF(REKAPKI2!X33&lt;=$F$9,2,IF(REKAPKI2!X33&gt;=$F$8,4,IF(REKAPKI2!X33=$F$8,4,3))))</f>
        <v>3</v>
      </c>
      <c r="W36" s="254">
        <f t="shared" si="12"/>
        <v>3</v>
      </c>
      <c r="X36" s="231">
        <f t="shared" si="13"/>
        <v>3</v>
      </c>
      <c r="Z36" s="230">
        <f t="shared" si="14"/>
        <v>3</v>
      </c>
      <c r="AA36" s="230">
        <f t="shared" si="15"/>
        <v>3</v>
      </c>
      <c r="AB36" s="230">
        <f t="shared" si="16"/>
        <v>3</v>
      </c>
      <c r="AC36" s="230">
        <f t="shared" si="17"/>
        <v>3</v>
      </c>
      <c r="AD36" s="230">
        <f t="shared" si="18"/>
        <v>3</v>
      </c>
      <c r="AE36" s="230">
        <f t="shared" si="19"/>
        <v>3</v>
      </c>
      <c r="AF36" s="230">
        <f t="shared" si="20"/>
        <v>3</v>
      </c>
    </row>
    <row r="37" spans="2:32" ht="15">
      <c r="B37" s="246">
        <v>21</v>
      </c>
      <c r="C37" s="247">
        <f>BIODATA!B33</f>
        <v>0</v>
      </c>
      <c r="D37" s="231">
        <f>IF(REKAPKI2!F34&lt;=(2*$F$9),1,IF(REKAPKI2!F34&lt;=$F$9,2,IF(REKAPKI2!F34&gt;=$F$8,4,IF(REKAPKI2!F34=$F$8,4,3))))</f>
        <v>3</v>
      </c>
      <c r="E37" s="254">
        <f t="shared" si="0"/>
        <v>3</v>
      </c>
      <c r="F37" s="231">
        <f t="shared" si="1"/>
        <v>3</v>
      </c>
      <c r="G37" s="231">
        <f>IF(REKAPKI2!I34&lt;=(2*$F$9),1,IF(REKAPKI2!I34&lt;=$F$9,2,IF(REKAPKI2!I34&gt;=$F$8,4,IF(REKAPKI2!I34=$F$8,4,3))))</f>
        <v>3</v>
      </c>
      <c r="H37" s="254">
        <f t="shared" si="2"/>
        <v>3</v>
      </c>
      <c r="I37" s="231">
        <f t="shared" si="3"/>
        <v>3</v>
      </c>
      <c r="J37" s="231">
        <f>IF(REKAPKI2!L34&lt;=(2*$F$9),1,IF(REKAPKI2!L34&lt;=$F$9,2,IF(REKAPKI2!L34&gt;=$F$8,4,IF(REKAPKI2!L34=$F$8,4,3))))</f>
        <v>3</v>
      </c>
      <c r="K37" s="254">
        <f t="shared" si="4"/>
        <v>3</v>
      </c>
      <c r="L37" s="231">
        <f t="shared" si="5"/>
        <v>3</v>
      </c>
      <c r="M37" s="231">
        <f>IF(REKAPKI2!O34&lt;=(2*$F$9),1,IF(REKAPKI2!O34&lt;=$F$9,2,IF(REKAPKI2!O34&gt;=$F$8,4,IF(REKAPKI2!O34=$F$8,4,3))))</f>
        <v>3</v>
      </c>
      <c r="N37" s="254">
        <f t="shared" si="6"/>
        <v>3</v>
      </c>
      <c r="O37" s="231">
        <f t="shared" si="7"/>
        <v>3</v>
      </c>
      <c r="P37" s="231">
        <f>IF(REKAPKI2!R34&lt;=(2*$F$9),1,IF(REKAPKI2!R34&lt;=$F$9,2,IF(REKAPKI2!R34&gt;=$F$8,4,IF(REKAPKI2!R34=$F$8,4,3))))</f>
        <v>3</v>
      </c>
      <c r="Q37" s="254">
        <f t="shared" si="8"/>
        <v>3</v>
      </c>
      <c r="R37" s="231">
        <f t="shared" si="9"/>
        <v>3</v>
      </c>
      <c r="S37" s="231">
        <f>IF(REKAPKI2!U34&lt;=(2*$F$9),1,IF(REKAPKI2!U34&lt;=$F$9,2,IF(REKAPKI2!U34&gt;=$F$8,4,IF(REKAPKI2!U34=$F$8,4,3))))</f>
        <v>3</v>
      </c>
      <c r="T37" s="254">
        <f t="shared" si="10"/>
        <v>3</v>
      </c>
      <c r="U37" s="231">
        <f t="shared" si="11"/>
        <v>3</v>
      </c>
      <c r="V37" s="231">
        <f>IF(REKAPKI2!X34&lt;=(2*$F$9),1,IF(REKAPKI2!X34&lt;=$F$9,2,IF(REKAPKI2!X34&gt;=$F$8,4,IF(REKAPKI2!X34=$F$8,4,3))))</f>
        <v>3</v>
      </c>
      <c r="W37" s="254">
        <f t="shared" si="12"/>
        <v>3</v>
      </c>
      <c r="X37" s="231">
        <f t="shared" si="13"/>
        <v>3</v>
      </c>
      <c r="Z37" s="230">
        <f t="shared" si="14"/>
        <v>3</v>
      </c>
      <c r="AA37" s="230">
        <f t="shared" si="15"/>
        <v>3</v>
      </c>
      <c r="AB37" s="230">
        <f t="shared" si="16"/>
        <v>3</v>
      </c>
      <c r="AC37" s="230">
        <f t="shared" si="17"/>
        <v>3</v>
      </c>
      <c r="AD37" s="230">
        <f t="shared" si="18"/>
        <v>3</v>
      </c>
      <c r="AE37" s="230">
        <f t="shared" si="19"/>
        <v>3</v>
      </c>
      <c r="AF37" s="230">
        <f t="shared" si="20"/>
        <v>3</v>
      </c>
    </row>
    <row r="38" spans="2:32" ht="15">
      <c r="B38" s="246">
        <v>22</v>
      </c>
      <c r="C38" s="247">
        <f>BIODATA!B34</f>
        <v>0</v>
      </c>
      <c r="D38" s="231">
        <f>IF(REKAPKI2!F35&lt;=(2*$F$9),1,IF(REKAPKI2!F35&lt;=$F$9,2,IF(REKAPKI2!F35&gt;=$F$8,4,IF(REKAPKI2!F35=$F$8,4,3))))</f>
        <v>3</v>
      </c>
      <c r="E38" s="254">
        <f t="shared" si="0"/>
        <v>3</v>
      </c>
      <c r="F38" s="231">
        <f t="shared" si="1"/>
        <v>3</v>
      </c>
      <c r="G38" s="231">
        <f>IF(REKAPKI2!I35&lt;=(2*$F$9),1,IF(REKAPKI2!I35&lt;=$F$9,2,IF(REKAPKI2!I35&gt;=$F$8,4,IF(REKAPKI2!I35=$F$8,4,3))))</f>
        <v>3</v>
      </c>
      <c r="H38" s="254">
        <f t="shared" si="2"/>
        <v>3</v>
      </c>
      <c r="I38" s="231">
        <f t="shared" si="3"/>
        <v>3</v>
      </c>
      <c r="J38" s="231">
        <f>IF(REKAPKI2!L35&lt;=(2*$F$9),1,IF(REKAPKI2!L35&lt;=$F$9,2,IF(REKAPKI2!L35&gt;=$F$8,4,IF(REKAPKI2!L35=$F$8,4,3))))</f>
        <v>3</v>
      </c>
      <c r="K38" s="254">
        <f t="shared" si="4"/>
        <v>3</v>
      </c>
      <c r="L38" s="231">
        <f t="shared" si="5"/>
        <v>3</v>
      </c>
      <c r="M38" s="231">
        <f>IF(REKAPKI2!O35&lt;=(2*$F$9),1,IF(REKAPKI2!O35&lt;=$F$9,2,IF(REKAPKI2!O35&gt;=$F$8,4,IF(REKAPKI2!O35=$F$8,4,3))))</f>
        <v>3</v>
      </c>
      <c r="N38" s="254">
        <f t="shared" si="6"/>
        <v>3</v>
      </c>
      <c r="O38" s="231">
        <f t="shared" si="7"/>
        <v>3</v>
      </c>
      <c r="P38" s="231">
        <f>IF(REKAPKI2!R35&lt;=(2*$F$9),1,IF(REKAPKI2!R35&lt;=$F$9,2,IF(REKAPKI2!R35&gt;=$F$8,4,IF(REKAPKI2!R35=$F$8,4,3))))</f>
        <v>3</v>
      </c>
      <c r="Q38" s="254">
        <f t="shared" si="8"/>
        <v>3</v>
      </c>
      <c r="R38" s="231">
        <f t="shared" si="9"/>
        <v>3</v>
      </c>
      <c r="S38" s="231">
        <f>IF(REKAPKI2!U35&lt;=(2*$F$9),1,IF(REKAPKI2!U35&lt;=$F$9,2,IF(REKAPKI2!U35&gt;=$F$8,4,IF(REKAPKI2!U35=$F$8,4,3))))</f>
        <v>3</v>
      </c>
      <c r="T38" s="254">
        <f t="shared" si="10"/>
        <v>3</v>
      </c>
      <c r="U38" s="231">
        <f t="shared" si="11"/>
        <v>3</v>
      </c>
      <c r="V38" s="231">
        <f>IF(REKAPKI2!X35&lt;=(2*$F$9),1,IF(REKAPKI2!X35&lt;=$F$9,2,IF(REKAPKI2!X35&gt;=$F$8,4,IF(REKAPKI2!X35=$F$8,4,3))))</f>
        <v>3</v>
      </c>
      <c r="W38" s="254">
        <f t="shared" si="12"/>
        <v>3</v>
      </c>
      <c r="X38" s="231">
        <f t="shared" si="13"/>
        <v>3</v>
      </c>
      <c r="Z38" s="230">
        <f t="shared" si="14"/>
        <v>3</v>
      </c>
      <c r="AA38" s="230">
        <f t="shared" si="15"/>
        <v>3</v>
      </c>
      <c r="AB38" s="230">
        <f t="shared" si="16"/>
        <v>3</v>
      </c>
      <c r="AC38" s="230">
        <f t="shared" si="17"/>
        <v>3</v>
      </c>
      <c r="AD38" s="230">
        <f t="shared" si="18"/>
        <v>3</v>
      </c>
      <c r="AE38" s="230">
        <f t="shared" si="19"/>
        <v>3</v>
      </c>
      <c r="AF38" s="230">
        <f t="shared" si="20"/>
        <v>3</v>
      </c>
    </row>
    <row r="39" spans="2:32" ht="15">
      <c r="B39" s="246">
        <v>23</v>
      </c>
      <c r="C39" s="247">
        <f>BIODATA!B35</f>
        <v>0</v>
      </c>
      <c r="D39" s="231">
        <f>IF(REKAPKI2!F36&lt;=(2*$F$9),1,IF(REKAPKI2!F36&lt;=$F$9,2,IF(REKAPKI2!F36&gt;=$F$8,4,IF(REKAPKI2!F36=$F$8,4,3))))</f>
        <v>3</v>
      </c>
      <c r="E39" s="254">
        <f t="shared" si="0"/>
        <v>3</v>
      </c>
      <c r="F39" s="231">
        <f t="shared" si="1"/>
        <v>3</v>
      </c>
      <c r="G39" s="231">
        <f>IF(REKAPKI2!I36&lt;=(2*$F$9),1,IF(REKAPKI2!I36&lt;=$F$9,2,IF(REKAPKI2!I36&gt;=$F$8,4,IF(REKAPKI2!I36=$F$8,4,3))))</f>
        <v>3</v>
      </c>
      <c r="H39" s="254">
        <f t="shared" si="2"/>
        <v>3</v>
      </c>
      <c r="I39" s="231">
        <f t="shared" si="3"/>
        <v>3</v>
      </c>
      <c r="J39" s="231">
        <f>IF(REKAPKI2!L36&lt;=(2*$F$9),1,IF(REKAPKI2!L36&lt;=$F$9,2,IF(REKAPKI2!L36&gt;=$F$8,4,IF(REKAPKI2!L36=$F$8,4,3))))</f>
        <v>3</v>
      </c>
      <c r="K39" s="254">
        <f t="shared" si="4"/>
        <v>3</v>
      </c>
      <c r="L39" s="231">
        <f t="shared" si="5"/>
        <v>3</v>
      </c>
      <c r="M39" s="231">
        <f>IF(REKAPKI2!O36&lt;=(2*$F$9),1,IF(REKAPKI2!O36&lt;=$F$9,2,IF(REKAPKI2!O36&gt;=$F$8,4,IF(REKAPKI2!O36=$F$8,4,3))))</f>
        <v>3</v>
      </c>
      <c r="N39" s="254">
        <f t="shared" si="6"/>
        <v>3</v>
      </c>
      <c r="O39" s="231">
        <f t="shared" si="7"/>
        <v>3</v>
      </c>
      <c r="P39" s="231">
        <f>IF(REKAPKI2!R36&lt;=(2*$F$9),1,IF(REKAPKI2!R36&lt;=$F$9,2,IF(REKAPKI2!R36&gt;=$F$8,4,IF(REKAPKI2!R36=$F$8,4,3))))</f>
        <v>3</v>
      </c>
      <c r="Q39" s="254">
        <f t="shared" si="8"/>
        <v>3</v>
      </c>
      <c r="R39" s="231">
        <f t="shared" si="9"/>
        <v>3</v>
      </c>
      <c r="S39" s="231">
        <f>IF(REKAPKI2!U36&lt;=(2*$F$9),1,IF(REKAPKI2!U36&lt;=$F$9,2,IF(REKAPKI2!U36&gt;=$F$8,4,IF(REKAPKI2!U36=$F$8,4,3))))</f>
        <v>3</v>
      </c>
      <c r="T39" s="254">
        <f t="shared" si="10"/>
        <v>3</v>
      </c>
      <c r="U39" s="231">
        <f t="shared" si="11"/>
        <v>3</v>
      </c>
      <c r="V39" s="231">
        <f>IF(REKAPKI2!X36&lt;=(2*$F$9),1,IF(REKAPKI2!X36&lt;=$F$9,2,IF(REKAPKI2!X36&gt;=$F$8,4,IF(REKAPKI2!X36=$F$8,4,3))))</f>
        <v>3</v>
      </c>
      <c r="W39" s="254">
        <f t="shared" si="12"/>
        <v>3</v>
      </c>
      <c r="X39" s="231">
        <f t="shared" si="13"/>
        <v>3</v>
      </c>
      <c r="Z39" s="230">
        <f t="shared" si="14"/>
        <v>3</v>
      </c>
      <c r="AA39" s="230">
        <f t="shared" si="15"/>
        <v>3</v>
      </c>
      <c r="AB39" s="230">
        <f t="shared" si="16"/>
        <v>3</v>
      </c>
      <c r="AC39" s="230">
        <f t="shared" si="17"/>
        <v>3</v>
      </c>
      <c r="AD39" s="230">
        <f t="shared" si="18"/>
        <v>3</v>
      </c>
      <c r="AE39" s="230">
        <f t="shared" si="19"/>
        <v>3</v>
      </c>
      <c r="AF39" s="230">
        <f t="shared" si="20"/>
        <v>3</v>
      </c>
    </row>
    <row r="40" spans="2:32" ht="15">
      <c r="B40" s="246">
        <v>24</v>
      </c>
      <c r="C40" s="247">
        <f>BIODATA!B36</f>
        <v>0</v>
      </c>
      <c r="D40" s="231">
        <f>IF(REKAPKI2!F37&lt;=(2*$F$9),1,IF(REKAPKI2!F37&lt;=$F$9,2,IF(REKAPKI2!F37&gt;=$F$8,4,IF(REKAPKI2!F37=$F$8,4,3))))</f>
        <v>3</v>
      </c>
      <c r="E40" s="254">
        <f t="shared" si="0"/>
        <v>3</v>
      </c>
      <c r="F40" s="231">
        <f t="shared" si="1"/>
        <v>3</v>
      </c>
      <c r="G40" s="231">
        <f>IF(REKAPKI2!I37&lt;=(2*$F$9),1,IF(REKAPKI2!I37&lt;=$F$9,2,IF(REKAPKI2!I37&gt;=$F$8,4,IF(REKAPKI2!I37=$F$8,4,3))))</f>
        <v>3</v>
      </c>
      <c r="H40" s="254">
        <f t="shared" si="2"/>
        <v>3</v>
      </c>
      <c r="I40" s="231">
        <f t="shared" si="3"/>
        <v>3</v>
      </c>
      <c r="J40" s="231">
        <f>IF(REKAPKI2!L37&lt;=(2*$F$9),1,IF(REKAPKI2!L37&lt;=$F$9,2,IF(REKAPKI2!L37&gt;=$F$8,4,IF(REKAPKI2!L37=$F$8,4,3))))</f>
        <v>3</v>
      </c>
      <c r="K40" s="254">
        <f t="shared" si="4"/>
        <v>3</v>
      </c>
      <c r="L40" s="231">
        <f t="shared" si="5"/>
        <v>3</v>
      </c>
      <c r="M40" s="231">
        <f>IF(REKAPKI2!O37&lt;=(2*$F$9),1,IF(REKAPKI2!O37&lt;=$F$9,2,IF(REKAPKI2!O37&gt;=$F$8,4,IF(REKAPKI2!O37=$F$8,4,3))))</f>
        <v>3</v>
      </c>
      <c r="N40" s="254">
        <f t="shared" si="6"/>
        <v>3</v>
      </c>
      <c r="O40" s="231">
        <f t="shared" si="7"/>
        <v>3</v>
      </c>
      <c r="P40" s="231">
        <f>IF(REKAPKI2!R37&lt;=(2*$F$9),1,IF(REKAPKI2!R37&lt;=$F$9,2,IF(REKAPKI2!R37&gt;=$F$8,4,IF(REKAPKI2!R37=$F$8,4,3))))</f>
        <v>3</v>
      </c>
      <c r="Q40" s="254">
        <f t="shared" si="8"/>
        <v>3</v>
      </c>
      <c r="R40" s="231">
        <f t="shared" si="9"/>
        <v>3</v>
      </c>
      <c r="S40" s="231">
        <f>IF(REKAPKI2!U37&lt;=(2*$F$9),1,IF(REKAPKI2!U37&lt;=$F$9,2,IF(REKAPKI2!U37&gt;=$F$8,4,IF(REKAPKI2!U37=$F$8,4,3))))</f>
        <v>3</v>
      </c>
      <c r="T40" s="254">
        <f t="shared" si="10"/>
        <v>3</v>
      </c>
      <c r="U40" s="231">
        <f t="shared" si="11"/>
        <v>3</v>
      </c>
      <c r="V40" s="231">
        <f>IF(REKAPKI2!X37&lt;=(2*$F$9),1,IF(REKAPKI2!X37&lt;=$F$9,2,IF(REKAPKI2!X37&gt;=$F$8,4,IF(REKAPKI2!X37=$F$8,4,3))))</f>
        <v>3</v>
      </c>
      <c r="W40" s="254">
        <f t="shared" si="12"/>
        <v>3</v>
      </c>
      <c r="X40" s="231">
        <f t="shared" si="13"/>
        <v>3</v>
      </c>
      <c r="Z40" s="230">
        <f t="shared" si="14"/>
        <v>3</v>
      </c>
      <c r="AA40" s="230">
        <f t="shared" si="15"/>
        <v>3</v>
      </c>
      <c r="AB40" s="230">
        <f t="shared" si="16"/>
        <v>3</v>
      </c>
      <c r="AC40" s="230">
        <f t="shared" si="17"/>
        <v>3</v>
      </c>
      <c r="AD40" s="230">
        <f t="shared" si="18"/>
        <v>3</v>
      </c>
      <c r="AE40" s="230">
        <f t="shared" si="19"/>
        <v>3</v>
      </c>
      <c r="AF40" s="230">
        <f t="shared" si="20"/>
        <v>3</v>
      </c>
    </row>
    <row r="41" spans="2:32" ht="15">
      <c r="B41" s="246">
        <v>25</v>
      </c>
      <c r="C41" s="247">
        <f>BIODATA!B37</f>
        <v>0</v>
      </c>
      <c r="D41" s="231">
        <f>IF(REKAPKI2!F38&lt;=(2*$F$9),1,IF(REKAPKI2!F38&lt;=$F$9,2,IF(REKAPKI2!F38&gt;=$F$8,4,IF(REKAPKI2!F38=$F$8,4,3))))</f>
        <v>3</v>
      </c>
      <c r="E41" s="254">
        <f t="shared" si="0"/>
        <v>3</v>
      </c>
      <c r="F41" s="231">
        <f t="shared" si="1"/>
        <v>3</v>
      </c>
      <c r="G41" s="231">
        <f>IF(REKAPKI2!I38&lt;=(2*$F$9),1,IF(REKAPKI2!I38&lt;=$F$9,2,IF(REKAPKI2!I38&gt;=$F$8,4,IF(REKAPKI2!I38=$F$8,4,3))))</f>
        <v>3</v>
      </c>
      <c r="H41" s="254">
        <f t="shared" si="2"/>
        <v>3</v>
      </c>
      <c r="I41" s="231">
        <f t="shared" si="3"/>
        <v>3</v>
      </c>
      <c r="J41" s="231">
        <f>IF(REKAPKI2!L38&lt;=(2*$F$9),1,IF(REKAPKI2!L38&lt;=$F$9,2,IF(REKAPKI2!L38&gt;=$F$8,4,IF(REKAPKI2!L38=$F$8,4,3))))</f>
        <v>3</v>
      </c>
      <c r="K41" s="254">
        <f t="shared" si="4"/>
        <v>3</v>
      </c>
      <c r="L41" s="231">
        <f t="shared" si="5"/>
        <v>3</v>
      </c>
      <c r="M41" s="231">
        <f>IF(REKAPKI2!O38&lt;=(2*$F$9),1,IF(REKAPKI2!O38&lt;=$F$9,2,IF(REKAPKI2!O38&gt;=$F$8,4,IF(REKAPKI2!O38=$F$8,4,3))))</f>
        <v>3</v>
      </c>
      <c r="N41" s="254">
        <f t="shared" si="6"/>
        <v>3</v>
      </c>
      <c r="O41" s="231">
        <f t="shared" si="7"/>
        <v>3</v>
      </c>
      <c r="P41" s="231">
        <f>IF(REKAPKI2!R38&lt;=(2*$F$9),1,IF(REKAPKI2!R38&lt;=$F$9,2,IF(REKAPKI2!R38&gt;=$F$8,4,IF(REKAPKI2!R38=$F$8,4,3))))</f>
        <v>3</v>
      </c>
      <c r="Q41" s="254">
        <f t="shared" si="8"/>
        <v>3</v>
      </c>
      <c r="R41" s="231">
        <f t="shared" si="9"/>
        <v>3</v>
      </c>
      <c r="S41" s="231">
        <f>IF(REKAPKI2!U38&lt;=(2*$F$9),1,IF(REKAPKI2!U38&lt;=$F$9,2,IF(REKAPKI2!U38&gt;=$F$8,4,IF(REKAPKI2!U38=$F$8,4,3))))</f>
        <v>3</v>
      </c>
      <c r="T41" s="254">
        <f t="shared" si="10"/>
        <v>3</v>
      </c>
      <c r="U41" s="231">
        <f t="shared" si="11"/>
        <v>3</v>
      </c>
      <c r="V41" s="231">
        <f>IF(REKAPKI2!X38&lt;=(2*$F$9),1,IF(REKAPKI2!X38&lt;=$F$9,2,IF(REKAPKI2!X38&gt;=$F$8,4,IF(REKAPKI2!X38=$F$8,4,3))))</f>
        <v>3</v>
      </c>
      <c r="W41" s="254">
        <f t="shared" si="12"/>
        <v>3</v>
      </c>
      <c r="X41" s="231">
        <f t="shared" si="13"/>
        <v>3</v>
      </c>
      <c r="Z41" s="230">
        <f t="shared" si="14"/>
        <v>3</v>
      </c>
      <c r="AA41" s="230">
        <f t="shared" si="15"/>
        <v>3</v>
      </c>
      <c r="AB41" s="230">
        <f t="shared" si="16"/>
        <v>3</v>
      </c>
      <c r="AC41" s="230">
        <f t="shared" si="17"/>
        <v>3</v>
      </c>
      <c r="AD41" s="230">
        <f t="shared" si="18"/>
        <v>3</v>
      </c>
      <c r="AE41" s="230">
        <f t="shared" si="19"/>
        <v>3</v>
      </c>
      <c r="AF41" s="230">
        <f t="shared" si="20"/>
        <v>3</v>
      </c>
    </row>
    <row r="42" spans="2:32" ht="15">
      <c r="B42" s="246">
        <v>26</v>
      </c>
      <c r="C42" s="247">
        <f>BIODATA!B38</f>
        <v>0</v>
      </c>
      <c r="D42" s="231">
        <f>IF(REKAPKI2!F39&lt;=(2*$F$9),1,IF(REKAPKI2!F39&lt;=$F$9,2,IF(REKAPKI2!F39&gt;=$F$8,4,IF(REKAPKI2!F39=$F$8,4,3))))</f>
        <v>3</v>
      </c>
      <c r="E42" s="254">
        <f t="shared" si="0"/>
        <v>3</v>
      </c>
      <c r="F42" s="231">
        <f t="shared" si="1"/>
        <v>3</v>
      </c>
      <c r="G42" s="231">
        <f>IF(REKAPKI2!I39&lt;=(2*$F$9),1,IF(REKAPKI2!I39&lt;=$F$9,2,IF(REKAPKI2!I39&gt;=$F$8,4,IF(REKAPKI2!I39=$F$8,4,3))))</f>
        <v>3</v>
      </c>
      <c r="H42" s="254">
        <f t="shared" si="2"/>
        <v>3</v>
      </c>
      <c r="I42" s="231">
        <f t="shared" si="3"/>
        <v>3</v>
      </c>
      <c r="J42" s="231">
        <f>IF(REKAPKI2!L39&lt;=(2*$F$9),1,IF(REKAPKI2!L39&lt;=$F$9,2,IF(REKAPKI2!L39&gt;=$F$8,4,IF(REKAPKI2!L39=$F$8,4,3))))</f>
        <v>3</v>
      </c>
      <c r="K42" s="254">
        <f t="shared" si="4"/>
        <v>3</v>
      </c>
      <c r="L42" s="231">
        <f t="shared" si="5"/>
        <v>3</v>
      </c>
      <c r="M42" s="231">
        <f>IF(REKAPKI2!O39&lt;=(2*$F$9),1,IF(REKAPKI2!O39&lt;=$F$9,2,IF(REKAPKI2!O39&gt;=$F$8,4,IF(REKAPKI2!O39=$F$8,4,3))))</f>
        <v>3</v>
      </c>
      <c r="N42" s="254">
        <f t="shared" si="6"/>
        <v>3</v>
      </c>
      <c r="O42" s="231">
        <f t="shared" si="7"/>
        <v>3</v>
      </c>
      <c r="P42" s="231">
        <f>IF(REKAPKI2!R39&lt;=(2*$F$9),1,IF(REKAPKI2!R39&lt;=$F$9,2,IF(REKAPKI2!R39&gt;=$F$8,4,IF(REKAPKI2!R39=$F$8,4,3))))</f>
        <v>3</v>
      </c>
      <c r="Q42" s="254">
        <f t="shared" si="8"/>
        <v>3</v>
      </c>
      <c r="R42" s="231">
        <f t="shared" si="9"/>
        <v>3</v>
      </c>
      <c r="S42" s="231">
        <f>IF(REKAPKI2!U39&lt;=(2*$F$9),1,IF(REKAPKI2!U39&lt;=$F$9,2,IF(REKAPKI2!U39&gt;=$F$8,4,IF(REKAPKI2!U39=$F$8,4,3))))</f>
        <v>3</v>
      </c>
      <c r="T42" s="254">
        <f t="shared" si="10"/>
        <v>3</v>
      </c>
      <c r="U42" s="231">
        <f t="shared" si="11"/>
        <v>3</v>
      </c>
      <c r="V42" s="231">
        <f>IF(REKAPKI2!X39&lt;=(2*$F$9),1,IF(REKAPKI2!X39&lt;=$F$9,2,IF(REKAPKI2!X39&gt;=$F$8,4,IF(REKAPKI2!X39=$F$8,4,3))))</f>
        <v>3</v>
      </c>
      <c r="W42" s="254">
        <f t="shared" si="12"/>
        <v>3</v>
      </c>
      <c r="X42" s="231">
        <f t="shared" si="13"/>
        <v>3</v>
      </c>
      <c r="Z42" s="230">
        <f t="shared" si="14"/>
        <v>3</v>
      </c>
      <c r="AA42" s="230">
        <f t="shared" si="15"/>
        <v>3</v>
      </c>
      <c r="AB42" s="230">
        <f t="shared" si="16"/>
        <v>3</v>
      </c>
      <c r="AC42" s="230">
        <f t="shared" si="17"/>
        <v>3</v>
      </c>
      <c r="AD42" s="230">
        <f t="shared" si="18"/>
        <v>3</v>
      </c>
      <c r="AE42" s="230">
        <f t="shared" si="19"/>
        <v>3</v>
      </c>
      <c r="AF42" s="230">
        <f t="shared" si="20"/>
        <v>3</v>
      </c>
    </row>
    <row r="43" spans="2:32" ht="15">
      <c r="B43" s="246">
        <v>27</v>
      </c>
      <c r="C43" s="247">
        <f>BIODATA!B39</f>
        <v>0</v>
      </c>
      <c r="D43" s="231">
        <f>IF(REKAPKI2!F40&lt;=(2*$F$9),1,IF(REKAPKI2!F40&lt;=$F$9,2,IF(REKAPKI2!F40&gt;=$F$8,4,IF(REKAPKI2!F40=$F$8,4,3))))</f>
        <v>3</v>
      </c>
      <c r="E43" s="254">
        <f t="shared" si="0"/>
        <v>3</v>
      </c>
      <c r="F43" s="231">
        <f t="shared" si="1"/>
        <v>3</v>
      </c>
      <c r="G43" s="231">
        <f>IF(REKAPKI2!I40&lt;=(2*$F$9),1,IF(REKAPKI2!I40&lt;=$F$9,2,IF(REKAPKI2!I40&gt;=$F$8,4,IF(REKAPKI2!I40=$F$8,4,3))))</f>
        <v>3</v>
      </c>
      <c r="H43" s="254">
        <f t="shared" si="2"/>
        <v>3</v>
      </c>
      <c r="I43" s="231">
        <f t="shared" si="3"/>
        <v>3</v>
      </c>
      <c r="J43" s="231">
        <f>IF(REKAPKI2!L40&lt;=(2*$F$9),1,IF(REKAPKI2!L40&lt;=$F$9,2,IF(REKAPKI2!L40&gt;=$F$8,4,IF(REKAPKI2!L40=$F$8,4,3))))</f>
        <v>3</v>
      </c>
      <c r="K43" s="254">
        <f t="shared" si="4"/>
        <v>3</v>
      </c>
      <c r="L43" s="231">
        <f t="shared" si="5"/>
        <v>3</v>
      </c>
      <c r="M43" s="231">
        <f>IF(REKAPKI2!O40&lt;=(2*$F$9),1,IF(REKAPKI2!O40&lt;=$F$9,2,IF(REKAPKI2!O40&gt;=$F$8,4,IF(REKAPKI2!O40=$F$8,4,3))))</f>
        <v>3</v>
      </c>
      <c r="N43" s="254">
        <f t="shared" si="6"/>
        <v>3</v>
      </c>
      <c r="O43" s="231">
        <f t="shared" si="7"/>
        <v>3</v>
      </c>
      <c r="P43" s="231">
        <f>IF(REKAPKI2!R40&lt;=(2*$F$9),1,IF(REKAPKI2!R40&lt;=$F$9,2,IF(REKAPKI2!R40&gt;=$F$8,4,IF(REKAPKI2!R40=$F$8,4,3))))</f>
        <v>3</v>
      </c>
      <c r="Q43" s="254">
        <f t="shared" si="8"/>
        <v>3</v>
      </c>
      <c r="R43" s="231">
        <f t="shared" si="9"/>
        <v>3</v>
      </c>
      <c r="S43" s="231">
        <f>IF(REKAPKI2!U40&lt;=(2*$F$9),1,IF(REKAPKI2!U40&lt;=$F$9,2,IF(REKAPKI2!U40&gt;=$F$8,4,IF(REKAPKI2!U40=$F$8,4,3))))</f>
        <v>3</v>
      </c>
      <c r="T43" s="254">
        <f t="shared" si="10"/>
        <v>3</v>
      </c>
      <c r="U43" s="231">
        <f t="shared" si="11"/>
        <v>3</v>
      </c>
      <c r="V43" s="231">
        <f>IF(REKAPKI2!X40&lt;=(2*$F$9),1,IF(REKAPKI2!X40&lt;=$F$9,2,IF(REKAPKI2!X40&gt;=$F$8,4,IF(REKAPKI2!X40=$F$8,4,3))))</f>
        <v>3</v>
      </c>
      <c r="W43" s="254">
        <f t="shared" si="12"/>
        <v>3</v>
      </c>
      <c r="X43" s="231">
        <f t="shared" si="13"/>
        <v>3</v>
      </c>
      <c r="Z43" s="230">
        <f t="shared" si="14"/>
        <v>3</v>
      </c>
      <c r="AA43" s="230">
        <f t="shared" si="15"/>
        <v>3</v>
      </c>
      <c r="AB43" s="230">
        <f t="shared" si="16"/>
        <v>3</v>
      </c>
      <c r="AC43" s="230">
        <f t="shared" si="17"/>
        <v>3</v>
      </c>
      <c r="AD43" s="230">
        <f t="shared" si="18"/>
        <v>3</v>
      </c>
      <c r="AE43" s="230">
        <f t="shared" si="19"/>
        <v>3</v>
      </c>
      <c r="AF43" s="230">
        <f t="shared" si="20"/>
        <v>3</v>
      </c>
    </row>
    <row r="44" spans="2:32" ht="15">
      <c r="B44" s="246">
        <v>28</v>
      </c>
      <c r="C44" s="247">
        <f>BIODATA!B40</f>
        <v>0</v>
      </c>
      <c r="D44" s="231">
        <f>IF(REKAPKI2!F41&lt;=(2*$F$9),1,IF(REKAPKI2!F41&lt;=$F$9,2,IF(REKAPKI2!F41&gt;=$F$8,4,IF(REKAPKI2!F41=$F$8,4,3))))</f>
        <v>3</v>
      </c>
      <c r="E44" s="254">
        <f t="shared" si="0"/>
        <v>3</v>
      </c>
      <c r="F44" s="231">
        <f t="shared" si="1"/>
        <v>3</v>
      </c>
      <c r="G44" s="231">
        <f>IF(REKAPKI2!I41&lt;=(2*$F$9),1,IF(REKAPKI2!I41&lt;=$F$9,2,IF(REKAPKI2!I41&gt;=$F$8,4,IF(REKAPKI2!I41=$F$8,4,3))))</f>
        <v>3</v>
      </c>
      <c r="H44" s="254">
        <f t="shared" si="2"/>
        <v>3</v>
      </c>
      <c r="I44" s="231">
        <f t="shared" si="3"/>
        <v>3</v>
      </c>
      <c r="J44" s="231">
        <f>IF(REKAPKI2!L41&lt;=(2*$F$9),1,IF(REKAPKI2!L41&lt;=$F$9,2,IF(REKAPKI2!L41&gt;=$F$8,4,IF(REKAPKI2!L41=$F$8,4,3))))</f>
        <v>3</v>
      </c>
      <c r="K44" s="254">
        <f t="shared" si="4"/>
        <v>3</v>
      </c>
      <c r="L44" s="231">
        <f t="shared" si="5"/>
        <v>3</v>
      </c>
      <c r="M44" s="231">
        <f>IF(REKAPKI2!O41&lt;=(2*$F$9),1,IF(REKAPKI2!O41&lt;=$F$9,2,IF(REKAPKI2!O41&gt;=$F$8,4,IF(REKAPKI2!O41=$F$8,4,3))))</f>
        <v>3</v>
      </c>
      <c r="N44" s="254">
        <f t="shared" si="6"/>
        <v>3</v>
      </c>
      <c r="O44" s="231">
        <f t="shared" si="7"/>
        <v>3</v>
      </c>
      <c r="P44" s="231">
        <f>IF(REKAPKI2!R41&lt;=(2*$F$9),1,IF(REKAPKI2!R41&lt;=$F$9,2,IF(REKAPKI2!R41&gt;=$F$8,4,IF(REKAPKI2!R41=$F$8,4,3))))</f>
        <v>3</v>
      </c>
      <c r="Q44" s="254">
        <f t="shared" si="8"/>
        <v>3</v>
      </c>
      <c r="R44" s="231">
        <f t="shared" si="9"/>
        <v>3</v>
      </c>
      <c r="S44" s="231">
        <f>IF(REKAPKI2!U41&lt;=(2*$F$9),1,IF(REKAPKI2!U41&lt;=$F$9,2,IF(REKAPKI2!U41&gt;=$F$8,4,IF(REKAPKI2!U41=$F$8,4,3))))</f>
        <v>3</v>
      </c>
      <c r="T44" s="254">
        <f t="shared" si="10"/>
        <v>3</v>
      </c>
      <c r="U44" s="231">
        <f t="shared" si="11"/>
        <v>3</v>
      </c>
      <c r="V44" s="231">
        <f>IF(REKAPKI2!X41&lt;=(2*$F$9),1,IF(REKAPKI2!X41&lt;=$F$9,2,IF(REKAPKI2!X41&gt;=$F$8,4,IF(REKAPKI2!X41=$F$8,4,3))))</f>
        <v>3</v>
      </c>
      <c r="W44" s="254">
        <f t="shared" si="12"/>
        <v>3</v>
      </c>
      <c r="X44" s="231">
        <f t="shared" si="13"/>
        <v>3</v>
      </c>
      <c r="Z44" s="230">
        <f t="shared" si="14"/>
        <v>3</v>
      </c>
      <c r="AA44" s="230">
        <f t="shared" si="15"/>
        <v>3</v>
      </c>
      <c r="AB44" s="230">
        <f t="shared" si="16"/>
        <v>3</v>
      </c>
      <c r="AC44" s="230">
        <f t="shared" si="17"/>
        <v>3</v>
      </c>
      <c r="AD44" s="230">
        <f t="shared" si="18"/>
        <v>3</v>
      </c>
      <c r="AE44" s="230">
        <f t="shared" si="19"/>
        <v>3</v>
      </c>
      <c r="AF44" s="230">
        <f t="shared" si="20"/>
        <v>3</v>
      </c>
    </row>
    <row r="45" spans="2:32" ht="15">
      <c r="B45" s="246">
        <v>29</v>
      </c>
      <c r="C45" s="247">
        <f>BIODATA!B41</f>
        <v>0</v>
      </c>
      <c r="D45" s="231">
        <f>IF(REKAPKI2!F42&lt;=(2*$F$9),1,IF(REKAPKI2!F42&lt;=$F$9,2,IF(REKAPKI2!F42&gt;=$F$8,4,IF(REKAPKI2!F42=$F$8,4,3))))</f>
        <v>3</v>
      </c>
      <c r="E45" s="254">
        <f t="shared" si="0"/>
        <v>3</v>
      </c>
      <c r="F45" s="231">
        <f t="shared" si="1"/>
        <v>3</v>
      </c>
      <c r="G45" s="231">
        <f>IF(REKAPKI2!I42&lt;=(2*$F$9),1,IF(REKAPKI2!I42&lt;=$F$9,2,IF(REKAPKI2!I42&gt;=$F$8,4,IF(REKAPKI2!I42=$F$8,4,3))))</f>
        <v>3</v>
      </c>
      <c r="H45" s="254">
        <f t="shared" si="2"/>
        <v>3</v>
      </c>
      <c r="I45" s="231">
        <f t="shared" si="3"/>
        <v>3</v>
      </c>
      <c r="J45" s="231">
        <f>IF(REKAPKI2!L42&lt;=(2*$F$9),1,IF(REKAPKI2!L42&lt;=$F$9,2,IF(REKAPKI2!L42&gt;=$F$8,4,IF(REKAPKI2!L42=$F$8,4,3))))</f>
        <v>3</v>
      </c>
      <c r="K45" s="254">
        <f t="shared" si="4"/>
        <v>3</v>
      </c>
      <c r="L45" s="231">
        <f t="shared" si="5"/>
        <v>3</v>
      </c>
      <c r="M45" s="231">
        <f>IF(REKAPKI2!O42&lt;=(2*$F$9),1,IF(REKAPKI2!O42&lt;=$F$9,2,IF(REKAPKI2!O42&gt;=$F$8,4,IF(REKAPKI2!O42=$F$8,4,3))))</f>
        <v>3</v>
      </c>
      <c r="N45" s="254">
        <f t="shared" si="6"/>
        <v>3</v>
      </c>
      <c r="O45" s="231">
        <f t="shared" si="7"/>
        <v>3</v>
      </c>
      <c r="P45" s="231">
        <f>IF(REKAPKI2!R42&lt;=(2*$F$9),1,IF(REKAPKI2!R42&lt;=$F$9,2,IF(REKAPKI2!R42&gt;=$F$8,4,IF(REKAPKI2!R42=$F$8,4,3))))</f>
        <v>3</v>
      </c>
      <c r="Q45" s="254">
        <f t="shared" si="8"/>
        <v>3</v>
      </c>
      <c r="R45" s="231">
        <f t="shared" si="9"/>
        <v>3</v>
      </c>
      <c r="S45" s="231">
        <f>IF(REKAPKI2!U42&lt;=(2*$F$9),1,IF(REKAPKI2!U42&lt;=$F$9,2,IF(REKAPKI2!U42&gt;=$F$8,4,IF(REKAPKI2!U42=$F$8,4,3))))</f>
        <v>3</v>
      </c>
      <c r="T45" s="254">
        <f t="shared" si="10"/>
        <v>3</v>
      </c>
      <c r="U45" s="231">
        <f t="shared" si="11"/>
        <v>3</v>
      </c>
      <c r="V45" s="231">
        <f>IF(REKAPKI2!X42&lt;=(2*$F$9),1,IF(REKAPKI2!X42&lt;=$F$9,2,IF(REKAPKI2!X42&gt;=$F$8,4,IF(REKAPKI2!X42=$F$8,4,3))))</f>
        <v>3</v>
      </c>
      <c r="W45" s="254">
        <f t="shared" si="12"/>
        <v>3</v>
      </c>
      <c r="X45" s="231">
        <f t="shared" si="13"/>
        <v>3</v>
      </c>
      <c r="Z45" s="230">
        <f t="shared" si="14"/>
        <v>3</v>
      </c>
      <c r="AA45" s="230">
        <f t="shared" si="15"/>
        <v>3</v>
      </c>
      <c r="AB45" s="230">
        <f t="shared" si="16"/>
        <v>3</v>
      </c>
      <c r="AC45" s="230">
        <f t="shared" si="17"/>
        <v>3</v>
      </c>
      <c r="AD45" s="230">
        <f t="shared" si="18"/>
        <v>3</v>
      </c>
      <c r="AE45" s="230">
        <f t="shared" si="19"/>
        <v>3</v>
      </c>
      <c r="AF45" s="230">
        <f t="shared" si="20"/>
        <v>3</v>
      </c>
    </row>
    <row r="46" spans="2:32" ht="15">
      <c r="B46" s="246">
        <v>30</v>
      </c>
      <c r="C46" s="247">
        <f>BIODATA!B42</f>
        <v>0</v>
      </c>
      <c r="D46" s="231">
        <f>IF(REKAPKI2!F43&lt;=(2*$F$9),1,IF(REKAPKI2!F43&lt;=$F$9,2,IF(REKAPKI2!F43&gt;=$F$8,4,IF(REKAPKI2!F43=$F$8,4,3))))</f>
        <v>3</v>
      </c>
      <c r="E46" s="254">
        <f t="shared" si="0"/>
        <v>3</v>
      </c>
      <c r="F46" s="231">
        <f t="shared" si="1"/>
        <v>3</v>
      </c>
      <c r="G46" s="231">
        <f>IF(REKAPKI2!I43&lt;=(2*$F$9),1,IF(REKAPKI2!I43&lt;=$F$9,2,IF(REKAPKI2!I43&gt;=$F$8,4,IF(REKAPKI2!I43=$F$8,4,3))))</f>
        <v>3</v>
      </c>
      <c r="H46" s="254">
        <f t="shared" si="2"/>
        <v>3</v>
      </c>
      <c r="I46" s="231">
        <f t="shared" si="3"/>
        <v>3</v>
      </c>
      <c r="J46" s="231">
        <f>IF(REKAPKI2!L43&lt;=(2*$F$9),1,IF(REKAPKI2!L43&lt;=$F$9,2,IF(REKAPKI2!L43&gt;=$F$8,4,IF(REKAPKI2!L43=$F$8,4,3))))</f>
        <v>3</v>
      </c>
      <c r="K46" s="254">
        <f t="shared" si="4"/>
        <v>3</v>
      </c>
      <c r="L46" s="231">
        <f t="shared" si="5"/>
        <v>3</v>
      </c>
      <c r="M46" s="231">
        <f>IF(REKAPKI2!O43&lt;=(2*$F$9),1,IF(REKAPKI2!O43&lt;=$F$9,2,IF(REKAPKI2!O43&gt;=$F$8,4,IF(REKAPKI2!O43=$F$8,4,3))))</f>
        <v>3</v>
      </c>
      <c r="N46" s="254">
        <f t="shared" si="6"/>
        <v>3</v>
      </c>
      <c r="O46" s="231">
        <f t="shared" si="7"/>
        <v>3</v>
      </c>
      <c r="P46" s="231">
        <f>IF(REKAPKI2!R43&lt;=(2*$F$9),1,IF(REKAPKI2!R43&lt;=$F$9,2,IF(REKAPKI2!R43&gt;=$F$8,4,IF(REKAPKI2!R43=$F$8,4,3))))</f>
        <v>3</v>
      </c>
      <c r="Q46" s="254">
        <f t="shared" si="8"/>
        <v>3</v>
      </c>
      <c r="R46" s="231">
        <f t="shared" si="9"/>
        <v>3</v>
      </c>
      <c r="S46" s="231">
        <f>IF(REKAPKI2!U43&lt;=(2*$F$9),1,IF(REKAPKI2!U43&lt;=$F$9,2,IF(REKAPKI2!U43&gt;=$F$8,4,IF(REKAPKI2!U43=$F$8,4,3))))</f>
        <v>3</v>
      </c>
      <c r="T46" s="254">
        <f t="shared" si="10"/>
        <v>3</v>
      </c>
      <c r="U46" s="231">
        <f t="shared" si="11"/>
        <v>3</v>
      </c>
      <c r="V46" s="231">
        <f>IF(REKAPKI2!X43&lt;=(2*$F$9),1,IF(REKAPKI2!X43&lt;=$F$9,2,IF(REKAPKI2!X43&gt;=$F$8,4,IF(REKAPKI2!X43=$F$8,4,3))))</f>
        <v>3</v>
      </c>
      <c r="W46" s="254">
        <f t="shared" si="12"/>
        <v>3</v>
      </c>
      <c r="X46" s="231">
        <f t="shared" si="13"/>
        <v>3</v>
      </c>
      <c r="Z46" s="230">
        <f t="shared" si="14"/>
        <v>3</v>
      </c>
      <c r="AA46" s="230">
        <f t="shared" si="15"/>
        <v>3</v>
      </c>
      <c r="AB46" s="230">
        <f t="shared" si="16"/>
        <v>3</v>
      </c>
      <c r="AC46" s="230">
        <f t="shared" si="17"/>
        <v>3</v>
      </c>
      <c r="AD46" s="230">
        <f t="shared" si="18"/>
        <v>3</v>
      </c>
      <c r="AE46" s="230">
        <f t="shared" si="19"/>
        <v>3</v>
      </c>
      <c r="AF46" s="230">
        <f t="shared" si="20"/>
        <v>3</v>
      </c>
    </row>
    <row r="47" spans="2:32" ht="15">
      <c r="B47" s="246">
        <v>31</v>
      </c>
      <c r="C47" s="247">
        <f>BIODATA!B43</f>
        <v>0</v>
      </c>
      <c r="D47" s="231">
        <f>IF(REKAPKI2!F44&lt;=(2*$F$9),1,IF(REKAPKI2!F44&lt;=$F$9,2,IF(REKAPKI2!F44&gt;=$F$8,4,IF(REKAPKI2!F44=$F$8,4,3))))</f>
        <v>3</v>
      </c>
      <c r="E47" s="254">
        <f t="shared" si="0"/>
        <v>3</v>
      </c>
      <c r="F47" s="231">
        <f t="shared" si="1"/>
        <v>3</v>
      </c>
      <c r="G47" s="231">
        <f>IF(REKAPKI2!I44&lt;=(2*$F$9),1,IF(REKAPKI2!I44&lt;=$F$9,2,IF(REKAPKI2!I44&gt;=$F$8,4,IF(REKAPKI2!I44=$F$8,4,3))))</f>
        <v>3</v>
      </c>
      <c r="H47" s="254">
        <f t="shared" si="2"/>
        <v>3</v>
      </c>
      <c r="I47" s="231">
        <f t="shared" si="3"/>
        <v>3</v>
      </c>
      <c r="J47" s="231">
        <f>IF(REKAPKI2!L44&lt;=(2*$F$9),1,IF(REKAPKI2!L44&lt;=$F$9,2,IF(REKAPKI2!L44&gt;=$F$8,4,IF(REKAPKI2!L44=$F$8,4,3))))</f>
        <v>3</v>
      </c>
      <c r="K47" s="254">
        <f t="shared" si="4"/>
        <v>3</v>
      </c>
      <c r="L47" s="231">
        <f t="shared" si="5"/>
        <v>3</v>
      </c>
      <c r="M47" s="231">
        <f>IF(REKAPKI2!O44&lt;=(2*$F$9),1,IF(REKAPKI2!O44&lt;=$F$9,2,IF(REKAPKI2!O44&gt;=$F$8,4,IF(REKAPKI2!O44=$F$8,4,3))))</f>
        <v>3</v>
      </c>
      <c r="N47" s="254">
        <f t="shared" si="6"/>
        <v>3</v>
      </c>
      <c r="O47" s="231">
        <f t="shared" si="7"/>
        <v>3</v>
      </c>
      <c r="P47" s="231">
        <f>IF(REKAPKI2!R44&lt;=(2*$F$9),1,IF(REKAPKI2!R44&lt;=$F$9,2,IF(REKAPKI2!R44&gt;=$F$8,4,IF(REKAPKI2!R44=$F$8,4,3))))</f>
        <v>3</v>
      </c>
      <c r="Q47" s="254">
        <f t="shared" si="8"/>
        <v>3</v>
      </c>
      <c r="R47" s="231">
        <f t="shared" si="9"/>
        <v>3</v>
      </c>
      <c r="S47" s="231">
        <f>IF(REKAPKI2!U44&lt;=(2*$F$9),1,IF(REKAPKI2!U44&lt;=$F$9,2,IF(REKAPKI2!U44&gt;=$F$8,4,IF(REKAPKI2!U44=$F$8,4,3))))</f>
        <v>3</v>
      </c>
      <c r="T47" s="254">
        <f t="shared" si="10"/>
        <v>3</v>
      </c>
      <c r="U47" s="231">
        <f t="shared" si="11"/>
        <v>3</v>
      </c>
      <c r="V47" s="231">
        <f>IF(REKAPKI2!X44&lt;=(2*$F$9),1,IF(REKAPKI2!X44&lt;=$F$9,2,IF(REKAPKI2!X44&gt;=$F$8,4,IF(REKAPKI2!X44=$F$8,4,3))))</f>
        <v>3</v>
      </c>
      <c r="W47" s="254">
        <f t="shared" si="12"/>
        <v>3</v>
      </c>
      <c r="X47" s="231">
        <f t="shared" si="13"/>
        <v>3</v>
      </c>
      <c r="Z47" s="230">
        <f t="shared" si="14"/>
        <v>3</v>
      </c>
      <c r="AA47" s="230">
        <f t="shared" si="15"/>
        <v>3</v>
      </c>
      <c r="AB47" s="230">
        <f t="shared" si="16"/>
        <v>3</v>
      </c>
      <c r="AC47" s="230">
        <f t="shared" si="17"/>
        <v>3</v>
      </c>
      <c r="AD47" s="230">
        <f t="shared" si="18"/>
        <v>3</v>
      </c>
      <c r="AE47" s="230">
        <f t="shared" si="19"/>
        <v>3</v>
      </c>
      <c r="AF47" s="230">
        <f t="shared" si="20"/>
        <v>3</v>
      </c>
    </row>
    <row r="48" spans="2:32" ht="15">
      <c r="B48" s="246">
        <v>32</v>
      </c>
      <c r="C48" s="247">
        <f>BIODATA!B44</f>
        <v>0</v>
      </c>
      <c r="D48" s="231">
        <f>IF(REKAPKI2!F45&lt;=(2*$F$9),1,IF(REKAPKI2!F45&lt;=$F$9,2,IF(REKAPKI2!F45&gt;=$F$8,4,IF(REKAPKI2!F45=$F$8,4,3))))</f>
        <v>3</v>
      </c>
      <c r="E48" s="254">
        <f t="shared" si="0"/>
        <v>3</v>
      </c>
      <c r="F48" s="231">
        <f t="shared" si="1"/>
        <v>3</v>
      </c>
      <c r="G48" s="231">
        <f>IF(REKAPKI2!I45&lt;=(2*$F$9),1,IF(REKAPKI2!I45&lt;=$F$9,2,IF(REKAPKI2!I45&gt;=$F$8,4,IF(REKAPKI2!I45=$F$8,4,3))))</f>
        <v>3</v>
      </c>
      <c r="H48" s="254">
        <f t="shared" si="2"/>
        <v>3</v>
      </c>
      <c r="I48" s="231">
        <f t="shared" si="3"/>
        <v>3</v>
      </c>
      <c r="J48" s="231">
        <f>IF(REKAPKI2!L45&lt;=(2*$F$9),1,IF(REKAPKI2!L45&lt;=$F$9,2,IF(REKAPKI2!L45&gt;=$F$8,4,IF(REKAPKI2!L45=$F$8,4,3))))</f>
        <v>3</v>
      </c>
      <c r="K48" s="254">
        <f t="shared" si="4"/>
        <v>3</v>
      </c>
      <c r="L48" s="231">
        <f t="shared" si="5"/>
        <v>3</v>
      </c>
      <c r="M48" s="231">
        <f>IF(REKAPKI2!O45&lt;=(2*$F$9),1,IF(REKAPKI2!O45&lt;=$F$9,2,IF(REKAPKI2!O45&gt;=$F$8,4,IF(REKAPKI2!O45=$F$8,4,3))))</f>
        <v>3</v>
      </c>
      <c r="N48" s="254">
        <f t="shared" si="6"/>
        <v>3</v>
      </c>
      <c r="O48" s="231">
        <f t="shared" si="7"/>
        <v>3</v>
      </c>
      <c r="P48" s="231">
        <f>IF(REKAPKI2!R45&lt;=(2*$F$9),1,IF(REKAPKI2!R45&lt;=$F$9,2,IF(REKAPKI2!R45&gt;=$F$8,4,IF(REKAPKI2!R45=$F$8,4,3))))</f>
        <v>3</v>
      </c>
      <c r="Q48" s="254">
        <f t="shared" si="8"/>
        <v>3</v>
      </c>
      <c r="R48" s="231">
        <f t="shared" si="9"/>
        <v>3</v>
      </c>
      <c r="S48" s="231">
        <f>IF(REKAPKI2!U45&lt;=(2*$F$9),1,IF(REKAPKI2!U45&lt;=$F$9,2,IF(REKAPKI2!U45&gt;=$F$8,4,IF(REKAPKI2!U45=$F$8,4,3))))</f>
        <v>3</v>
      </c>
      <c r="T48" s="254">
        <f t="shared" si="10"/>
        <v>3</v>
      </c>
      <c r="U48" s="231">
        <f t="shared" si="11"/>
        <v>3</v>
      </c>
      <c r="V48" s="231">
        <f>IF(REKAPKI2!X45&lt;=(2*$F$9),1,IF(REKAPKI2!X45&lt;=$F$9,2,IF(REKAPKI2!X45&gt;=$F$8,4,IF(REKAPKI2!X45=$F$8,4,3))))</f>
        <v>3</v>
      </c>
      <c r="W48" s="254">
        <f t="shared" si="12"/>
        <v>3</v>
      </c>
      <c r="X48" s="231">
        <f t="shared" si="13"/>
        <v>3</v>
      </c>
      <c r="Z48" s="230">
        <f t="shared" si="14"/>
        <v>3</v>
      </c>
      <c r="AA48" s="230">
        <f t="shared" si="15"/>
        <v>3</v>
      </c>
      <c r="AB48" s="230">
        <f t="shared" si="16"/>
        <v>3</v>
      </c>
      <c r="AC48" s="230">
        <f t="shared" si="17"/>
        <v>3</v>
      </c>
      <c r="AD48" s="230">
        <f t="shared" si="18"/>
        <v>3</v>
      </c>
      <c r="AE48" s="230">
        <f t="shared" si="19"/>
        <v>3</v>
      </c>
      <c r="AF48" s="230">
        <f t="shared" si="20"/>
        <v>3</v>
      </c>
    </row>
    <row r="49" spans="2:32" ht="15">
      <c r="B49" s="246">
        <v>33</v>
      </c>
      <c r="C49" s="247">
        <f>BIODATA!B45</f>
        <v>0</v>
      </c>
      <c r="D49" s="231">
        <f>IF(REKAPKI2!F46&lt;=(2*$F$9),1,IF(REKAPKI2!F46&lt;=$F$9,2,IF(REKAPKI2!F46&gt;=$F$8,4,IF(REKAPKI2!F46=$F$8,4,3))))</f>
        <v>3</v>
      </c>
      <c r="E49" s="254">
        <f t="shared" si="0"/>
        <v>3</v>
      </c>
      <c r="F49" s="231">
        <f t="shared" si="1"/>
        <v>3</v>
      </c>
      <c r="G49" s="231">
        <f>IF(REKAPKI2!I46&lt;=(2*$F$9),1,IF(REKAPKI2!I46&lt;=$F$9,2,IF(REKAPKI2!I46&gt;=$F$8,4,IF(REKAPKI2!I46=$F$8,4,3))))</f>
        <v>3</v>
      </c>
      <c r="H49" s="254">
        <f t="shared" si="2"/>
        <v>3</v>
      </c>
      <c r="I49" s="231">
        <f t="shared" si="3"/>
        <v>3</v>
      </c>
      <c r="J49" s="231">
        <f>IF(REKAPKI2!L46&lt;=(2*$F$9),1,IF(REKAPKI2!L46&lt;=$F$9,2,IF(REKAPKI2!L46&gt;=$F$8,4,IF(REKAPKI2!L46=$F$8,4,3))))</f>
        <v>3</v>
      </c>
      <c r="K49" s="254">
        <f t="shared" si="4"/>
        <v>3</v>
      </c>
      <c r="L49" s="231">
        <f t="shared" si="5"/>
        <v>3</v>
      </c>
      <c r="M49" s="231">
        <f>IF(REKAPKI2!O46&lt;=(2*$F$9),1,IF(REKAPKI2!O46&lt;=$F$9,2,IF(REKAPKI2!O46&gt;=$F$8,4,IF(REKAPKI2!O46=$F$8,4,3))))</f>
        <v>3</v>
      </c>
      <c r="N49" s="254">
        <f t="shared" si="6"/>
        <v>3</v>
      </c>
      <c r="O49" s="231">
        <f t="shared" si="7"/>
        <v>3</v>
      </c>
      <c r="P49" s="231">
        <f>IF(REKAPKI2!R46&lt;=(2*$F$9),1,IF(REKAPKI2!R46&lt;=$F$9,2,IF(REKAPKI2!R46&gt;=$F$8,4,IF(REKAPKI2!R46=$F$8,4,3))))</f>
        <v>3</v>
      </c>
      <c r="Q49" s="254">
        <f t="shared" si="8"/>
        <v>3</v>
      </c>
      <c r="R49" s="231">
        <f t="shared" si="9"/>
        <v>3</v>
      </c>
      <c r="S49" s="231">
        <f>IF(REKAPKI2!U46&lt;=(2*$F$9),1,IF(REKAPKI2!U46&lt;=$F$9,2,IF(REKAPKI2!U46&gt;=$F$8,4,IF(REKAPKI2!U46=$F$8,4,3))))</f>
        <v>3</v>
      </c>
      <c r="T49" s="254">
        <f t="shared" si="10"/>
        <v>3</v>
      </c>
      <c r="U49" s="231">
        <f t="shared" si="11"/>
        <v>3</v>
      </c>
      <c r="V49" s="231">
        <f>IF(REKAPKI2!X46&lt;=(2*$F$9),1,IF(REKAPKI2!X46&lt;=$F$9,2,IF(REKAPKI2!X46&gt;=$F$8,4,IF(REKAPKI2!X46=$F$8,4,3))))</f>
        <v>3</v>
      </c>
      <c r="W49" s="254">
        <f t="shared" si="12"/>
        <v>3</v>
      </c>
      <c r="X49" s="231">
        <f t="shared" si="13"/>
        <v>3</v>
      </c>
      <c r="Z49" s="230">
        <f t="shared" si="14"/>
        <v>3</v>
      </c>
      <c r="AA49" s="230">
        <f t="shared" si="15"/>
        <v>3</v>
      </c>
      <c r="AB49" s="230">
        <f t="shared" si="16"/>
        <v>3</v>
      </c>
      <c r="AC49" s="230">
        <f t="shared" si="17"/>
        <v>3</v>
      </c>
      <c r="AD49" s="230">
        <f t="shared" si="18"/>
        <v>3</v>
      </c>
      <c r="AE49" s="230">
        <f t="shared" si="19"/>
        <v>3</v>
      </c>
      <c r="AF49" s="230">
        <f t="shared" si="20"/>
        <v>3</v>
      </c>
    </row>
    <row r="50" spans="2:32" ht="15">
      <c r="B50" s="246">
        <v>34</v>
      </c>
      <c r="C50" s="247">
        <f>BIODATA!B46</f>
        <v>0</v>
      </c>
      <c r="D50" s="231">
        <f>IF(REKAPKI2!F47&lt;=(2*$F$9),1,IF(REKAPKI2!F47&lt;=$F$9,2,IF(REKAPKI2!F47&gt;=$F$8,4,IF(REKAPKI2!F47=$F$8,4,3))))</f>
        <v>3</v>
      </c>
      <c r="E50" s="254">
        <f t="shared" si="0"/>
        <v>3</v>
      </c>
      <c r="F50" s="231">
        <f t="shared" si="1"/>
        <v>3</v>
      </c>
      <c r="G50" s="231">
        <f>IF(REKAPKI2!I47&lt;=(2*$F$9),1,IF(REKAPKI2!I47&lt;=$F$9,2,IF(REKAPKI2!I47&gt;=$F$8,4,IF(REKAPKI2!I47=$F$8,4,3))))</f>
        <v>3</v>
      </c>
      <c r="H50" s="254">
        <f t="shared" si="2"/>
        <v>3</v>
      </c>
      <c r="I50" s="231">
        <f t="shared" si="3"/>
        <v>3</v>
      </c>
      <c r="J50" s="231">
        <f>IF(REKAPKI2!L47&lt;=(2*$F$9),1,IF(REKAPKI2!L47&lt;=$F$9,2,IF(REKAPKI2!L47&gt;=$F$8,4,IF(REKAPKI2!L47=$F$8,4,3))))</f>
        <v>3</v>
      </c>
      <c r="K50" s="254">
        <f t="shared" si="4"/>
        <v>3</v>
      </c>
      <c r="L50" s="231">
        <f t="shared" si="5"/>
        <v>3</v>
      </c>
      <c r="M50" s="231">
        <f>IF(REKAPKI2!O47&lt;=(2*$F$9),1,IF(REKAPKI2!O47&lt;=$F$9,2,IF(REKAPKI2!O47&gt;=$F$8,4,IF(REKAPKI2!O47=$F$8,4,3))))</f>
        <v>3</v>
      </c>
      <c r="N50" s="254">
        <f t="shared" si="6"/>
        <v>3</v>
      </c>
      <c r="O50" s="231">
        <f t="shared" si="7"/>
        <v>3</v>
      </c>
      <c r="P50" s="231">
        <f>IF(REKAPKI2!R47&lt;=(2*$F$9),1,IF(REKAPKI2!R47&lt;=$F$9,2,IF(REKAPKI2!R47&gt;=$F$8,4,IF(REKAPKI2!R47=$F$8,4,3))))</f>
        <v>3</v>
      </c>
      <c r="Q50" s="254">
        <f t="shared" si="8"/>
        <v>3</v>
      </c>
      <c r="R50" s="231">
        <f t="shared" si="9"/>
        <v>3</v>
      </c>
      <c r="S50" s="231">
        <f>IF(REKAPKI2!U47&lt;=(2*$F$9),1,IF(REKAPKI2!U47&lt;=$F$9,2,IF(REKAPKI2!U47&gt;=$F$8,4,IF(REKAPKI2!U47=$F$8,4,3))))</f>
        <v>3</v>
      </c>
      <c r="T50" s="254">
        <f t="shared" si="10"/>
        <v>3</v>
      </c>
      <c r="U50" s="231">
        <f t="shared" si="11"/>
        <v>3</v>
      </c>
      <c r="V50" s="231">
        <f>IF(REKAPKI2!X47&lt;=(2*$F$9),1,IF(REKAPKI2!X47&lt;=$F$9,2,IF(REKAPKI2!X47&gt;=$F$8,4,IF(REKAPKI2!X47=$F$8,4,3))))</f>
        <v>3</v>
      </c>
      <c r="W50" s="254">
        <f t="shared" si="12"/>
        <v>3</v>
      </c>
      <c r="X50" s="231">
        <f t="shared" si="13"/>
        <v>3</v>
      </c>
      <c r="Z50" s="230">
        <f t="shared" si="14"/>
        <v>3</v>
      </c>
      <c r="AA50" s="230">
        <f t="shared" si="15"/>
        <v>3</v>
      </c>
      <c r="AB50" s="230">
        <f t="shared" si="16"/>
        <v>3</v>
      </c>
      <c r="AC50" s="230">
        <f t="shared" si="17"/>
        <v>3</v>
      </c>
      <c r="AD50" s="230">
        <f t="shared" si="18"/>
        <v>3</v>
      </c>
      <c r="AE50" s="230">
        <f t="shared" si="19"/>
        <v>3</v>
      </c>
      <c r="AF50" s="230">
        <f t="shared" si="20"/>
        <v>3</v>
      </c>
    </row>
    <row r="51" spans="2:32" ht="15">
      <c r="B51" s="246">
        <v>35</v>
      </c>
      <c r="C51" s="247">
        <f>BIODATA!B47</f>
        <v>0</v>
      </c>
      <c r="D51" s="231">
        <f>IF(REKAPKI2!F48&lt;=(2*$F$9),1,IF(REKAPKI2!F48&lt;=$F$9,2,IF(REKAPKI2!F48&gt;=$F$8,4,IF(REKAPKI2!F48=$F$8,4,3))))</f>
        <v>3</v>
      </c>
      <c r="E51" s="254">
        <f t="shared" si="0"/>
        <v>3</v>
      </c>
      <c r="F51" s="231">
        <f t="shared" si="1"/>
        <v>3</v>
      </c>
      <c r="G51" s="231">
        <f>IF(REKAPKI2!I48&lt;=(2*$F$9),1,IF(REKAPKI2!I48&lt;=$F$9,2,IF(REKAPKI2!I48&gt;=$F$8,4,IF(REKAPKI2!I48=$F$8,4,3))))</f>
        <v>3</v>
      </c>
      <c r="H51" s="254">
        <f t="shared" si="2"/>
        <v>3</v>
      </c>
      <c r="I51" s="231">
        <f t="shared" si="3"/>
        <v>3</v>
      </c>
      <c r="J51" s="231">
        <f>IF(REKAPKI2!L48&lt;=(2*$F$9),1,IF(REKAPKI2!L48&lt;=$F$9,2,IF(REKAPKI2!L48&gt;=$F$8,4,IF(REKAPKI2!L48=$F$8,4,3))))</f>
        <v>3</v>
      </c>
      <c r="K51" s="254">
        <f t="shared" si="4"/>
        <v>3</v>
      </c>
      <c r="L51" s="231">
        <f t="shared" si="5"/>
        <v>3</v>
      </c>
      <c r="M51" s="231">
        <f>IF(REKAPKI2!O48&lt;=(2*$F$9),1,IF(REKAPKI2!O48&lt;=$F$9,2,IF(REKAPKI2!O48&gt;=$F$8,4,IF(REKAPKI2!O48=$F$8,4,3))))</f>
        <v>3</v>
      </c>
      <c r="N51" s="254">
        <f t="shared" si="6"/>
        <v>3</v>
      </c>
      <c r="O51" s="231">
        <f t="shared" si="7"/>
        <v>3</v>
      </c>
      <c r="P51" s="231">
        <f>IF(REKAPKI2!R48&lt;=(2*$F$9),1,IF(REKAPKI2!R48&lt;=$F$9,2,IF(REKAPKI2!R48&gt;=$F$8,4,IF(REKAPKI2!R48=$F$8,4,3))))</f>
        <v>3</v>
      </c>
      <c r="Q51" s="254">
        <f t="shared" si="8"/>
        <v>3</v>
      </c>
      <c r="R51" s="231">
        <f t="shared" si="9"/>
        <v>3</v>
      </c>
      <c r="S51" s="231">
        <f>IF(REKAPKI2!U48&lt;=(2*$F$9),1,IF(REKAPKI2!U48&lt;=$F$9,2,IF(REKAPKI2!U48&gt;=$F$8,4,IF(REKAPKI2!U48=$F$8,4,3))))</f>
        <v>3</v>
      </c>
      <c r="T51" s="254">
        <f t="shared" si="10"/>
        <v>3</v>
      </c>
      <c r="U51" s="231">
        <f t="shared" si="11"/>
        <v>3</v>
      </c>
      <c r="V51" s="231">
        <f>IF(REKAPKI2!X48&lt;=(2*$F$9),1,IF(REKAPKI2!X48&lt;=$F$9,2,IF(REKAPKI2!X48&gt;=$F$8,4,IF(REKAPKI2!X48=$F$8,4,3))))</f>
        <v>3</v>
      </c>
      <c r="W51" s="254">
        <f t="shared" si="12"/>
        <v>3</v>
      </c>
      <c r="X51" s="231">
        <f t="shared" si="13"/>
        <v>3</v>
      </c>
      <c r="Z51" s="230">
        <f t="shared" si="14"/>
        <v>3</v>
      </c>
      <c r="AA51" s="230">
        <f t="shared" si="15"/>
        <v>3</v>
      </c>
      <c r="AB51" s="230">
        <f t="shared" si="16"/>
        <v>3</v>
      </c>
      <c r="AC51" s="230">
        <f t="shared" si="17"/>
        <v>3</v>
      </c>
      <c r="AD51" s="230">
        <f t="shared" si="18"/>
        <v>3</v>
      </c>
      <c r="AE51" s="230">
        <f t="shared" si="19"/>
        <v>3</v>
      </c>
      <c r="AF51" s="230">
        <f t="shared" si="20"/>
        <v>3</v>
      </c>
    </row>
    <row r="52" spans="2:32" ht="15">
      <c r="B52" s="246">
        <v>36</v>
      </c>
      <c r="C52" s="247">
        <f>BIODATA!B48</f>
        <v>0</v>
      </c>
      <c r="D52" s="231">
        <f>IF(REKAPKI2!F49&lt;=(2*$F$9),1,IF(REKAPKI2!F49&lt;=$F$9,2,IF(REKAPKI2!F49&gt;=$F$8,4,IF(REKAPKI2!F49=$F$8,4,3))))</f>
        <v>3</v>
      </c>
      <c r="E52" s="254">
        <f t="shared" si="0"/>
        <v>3</v>
      </c>
      <c r="F52" s="231">
        <f t="shared" si="1"/>
        <v>3</v>
      </c>
      <c r="G52" s="231">
        <f>IF(REKAPKI2!I49&lt;=(2*$F$9),1,IF(REKAPKI2!I49&lt;=$F$9,2,IF(REKAPKI2!I49&gt;=$F$8,4,IF(REKAPKI2!I49=$F$8,4,3))))</f>
        <v>3</v>
      </c>
      <c r="H52" s="254">
        <f t="shared" si="2"/>
        <v>3</v>
      </c>
      <c r="I52" s="231">
        <f t="shared" si="3"/>
        <v>3</v>
      </c>
      <c r="J52" s="231">
        <f>IF(REKAPKI2!L49&lt;=(2*$F$9),1,IF(REKAPKI2!L49&lt;=$F$9,2,IF(REKAPKI2!L49&gt;=$F$8,4,IF(REKAPKI2!L49=$F$8,4,3))))</f>
        <v>3</v>
      </c>
      <c r="K52" s="254">
        <f t="shared" si="4"/>
        <v>3</v>
      </c>
      <c r="L52" s="231">
        <f t="shared" si="5"/>
        <v>3</v>
      </c>
      <c r="M52" s="231">
        <f>IF(REKAPKI2!O49&lt;=(2*$F$9),1,IF(REKAPKI2!O49&lt;=$F$9,2,IF(REKAPKI2!O49&gt;=$F$8,4,IF(REKAPKI2!O49=$F$8,4,3))))</f>
        <v>3</v>
      </c>
      <c r="N52" s="254">
        <f t="shared" si="6"/>
        <v>3</v>
      </c>
      <c r="O52" s="231">
        <f t="shared" si="7"/>
        <v>3</v>
      </c>
      <c r="P52" s="231">
        <f>IF(REKAPKI2!R49&lt;=(2*$F$9),1,IF(REKAPKI2!R49&lt;=$F$9,2,IF(REKAPKI2!R49&gt;=$F$8,4,IF(REKAPKI2!R49=$F$8,4,3))))</f>
        <v>3</v>
      </c>
      <c r="Q52" s="254">
        <f t="shared" si="8"/>
        <v>3</v>
      </c>
      <c r="R52" s="231">
        <f t="shared" si="9"/>
        <v>3</v>
      </c>
      <c r="S52" s="231">
        <f>IF(REKAPKI2!U49&lt;=(2*$F$9),1,IF(REKAPKI2!U49&lt;=$F$9,2,IF(REKAPKI2!U49&gt;=$F$8,4,IF(REKAPKI2!U49=$F$8,4,3))))</f>
        <v>3</v>
      </c>
      <c r="T52" s="254">
        <f t="shared" si="10"/>
        <v>3</v>
      </c>
      <c r="U52" s="231">
        <f t="shared" si="11"/>
        <v>3</v>
      </c>
      <c r="V52" s="231">
        <f>IF(REKAPKI2!X49&lt;=(2*$F$9),1,IF(REKAPKI2!X49&lt;=$F$9,2,IF(REKAPKI2!X49&gt;=$F$8,4,IF(REKAPKI2!X49=$F$8,4,3))))</f>
        <v>3</v>
      </c>
      <c r="W52" s="254">
        <f t="shared" si="12"/>
        <v>3</v>
      </c>
      <c r="X52" s="231">
        <f t="shared" si="13"/>
        <v>3</v>
      </c>
      <c r="Z52" s="230">
        <f t="shared" si="14"/>
        <v>3</v>
      </c>
      <c r="AA52" s="230">
        <f t="shared" si="15"/>
        <v>3</v>
      </c>
      <c r="AB52" s="230">
        <f t="shared" si="16"/>
        <v>3</v>
      </c>
      <c r="AC52" s="230">
        <f t="shared" si="17"/>
        <v>3</v>
      </c>
      <c r="AD52" s="230">
        <f t="shared" si="18"/>
        <v>3</v>
      </c>
      <c r="AE52" s="230">
        <f t="shared" si="19"/>
        <v>3</v>
      </c>
      <c r="AF52" s="230">
        <f t="shared" si="20"/>
        <v>3</v>
      </c>
    </row>
    <row r="53" spans="2:32" ht="15">
      <c r="B53" s="246">
        <v>37</v>
      </c>
      <c r="C53" s="247">
        <f>BIODATA!B49</f>
        <v>0</v>
      </c>
      <c r="D53" s="231">
        <f>IF(REKAPKI2!F50&lt;=(2*$F$9),1,IF(REKAPKI2!F50&lt;=$F$9,2,IF(REKAPKI2!F50&gt;=$F$8,4,IF(REKAPKI2!F50=$F$8,4,3))))</f>
        <v>3</v>
      </c>
      <c r="E53" s="254">
        <f t="shared" si="0"/>
        <v>3</v>
      </c>
      <c r="F53" s="231">
        <f t="shared" si="1"/>
        <v>3</v>
      </c>
      <c r="G53" s="231">
        <f>IF(REKAPKI2!I50&lt;=(2*$F$9),1,IF(REKAPKI2!I50&lt;=$F$9,2,IF(REKAPKI2!I50&gt;=$F$8,4,IF(REKAPKI2!I50=$F$8,4,3))))</f>
        <v>3</v>
      </c>
      <c r="H53" s="254">
        <f t="shared" si="2"/>
        <v>3</v>
      </c>
      <c r="I53" s="231">
        <f t="shared" si="3"/>
        <v>3</v>
      </c>
      <c r="J53" s="231">
        <f>IF(REKAPKI2!L50&lt;=(2*$F$9),1,IF(REKAPKI2!L50&lt;=$F$9,2,IF(REKAPKI2!L50&gt;=$F$8,4,IF(REKAPKI2!L50=$F$8,4,3))))</f>
        <v>3</v>
      </c>
      <c r="K53" s="254">
        <f t="shared" si="4"/>
        <v>3</v>
      </c>
      <c r="L53" s="231">
        <f t="shared" si="5"/>
        <v>3</v>
      </c>
      <c r="M53" s="231">
        <f>IF(REKAPKI2!O50&lt;=(2*$F$9),1,IF(REKAPKI2!O50&lt;=$F$9,2,IF(REKAPKI2!O50&gt;=$F$8,4,IF(REKAPKI2!O50=$F$8,4,3))))</f>
        <v>3</v>
      </c>
      <c r="N53" s="254">
        <f t="shared" si="6"/>
        <v>3</v>
      </c>
      <c r="O53" s="231">
        <f t="shared" si="7"/>
        <v>3</v>
      </c>
      <c r="P53" s="231">
        <f>IF(REKAPKI2!R50&lt;=(2*$F$9),1,IF(REKAPKI2!R50&lt;=$F$9,2,IF(REKAPKI2!R50&gt;=$F$8,4,IF(REKAPKI2!R50=$F$8,4,3))))</f>
        <v>3</v>
      </c>
      <c r="Q53" s="254">
        <f t="shared" si="8"/>
        <v>3</v>
      </c>
      <c r="R53" s="231">
        <f t="shared" si="9"/>
        <v>3</v>
      </c>
      <c r="S53" s="231">
        <f>IF(REKAPKI2!U50&lt;=(2*$F$9),1,IF(REKAPKI2!U50&lt;=$F$9,2,IF(REKAPKI2!U50&gt;=$F$8,4,IF(REKAPKI2!U50=$F$8,4,3))))</f>
        <v>3</v>
      </c>
      <c r="T53" s="254">
        <f t="shared" si="10"/>
        <v>3</v>
      </c>
      <c r="U53" s="231">
        <f t="shared" si="11"/>
        <v>3</v>
      </c>
      <c r="V53" s="231">
        <f>IF(REKAPKI2!X50&lt;=(2*$F$9),1,IF(REKAPKI2!X50&lt;=$F$9,2,IF(REKAPKI2!X50&gt;=$F$8,4,IF(REKAPKI2!X50=$F$8,4,3))))</f>
        <v>3</v>
      </c>
      <c r="W53" s="254">
        <f t="shared" si="12"/>
        <v>3</v>
      </c>
      <c r="X53" s="231">
        <f t="shared" si="13"/>
        <v>3</v>
      </c>
      <c r="Z53" s="230">
        <f t="shared" si="14"/>
        <v>3</v>
      </c>
      <c r="AA53" s="230">
        <f t="shared" si="15"/>
        <v>3</v>
      </c>
      <c r="AB53" s="230">
        <f t="shared" si="16"/>
        <v>3</v>
      </c>
      <c r="AC53" s="230">
        <f t="shared" si="17"/>
        <v>3</v>
      </c>
      <c r="AD53" s="230">
        <f t="shared" si="18"/>
        <v>3</v>
      </c>
      <c r="AE53" s="230">
        <f t="shared" si="19"/>
        <v>3</v>
      </c>
      <c r="AF53" s="230">
        <f t="shared" si="20"/>
        <v>3</v>
      </c>
    </row>
    <row r="54" spans="2:32" ht="15">
      <c r="B54" s="246">
        <v>38</v>
      </c>
      <c r="C54" s="247">
        <f>BIODATA!B50</f>
        <v>0</v>
      </c>
      <c r="D54" s="231">
        <f>IF(REKAPKI2!F51&lt;=(2*$F$9),1,IF(REKAPKI2!F51&lt;=$F$9,2,IF(REKAPKI2!F51&gt;=$F$8,4,IF(REKAPKI2!F51=$F$8,4,3))))</f>
        <v>3</v>
      </c>
      <c r="E54" s="254">
        <f t="shared" si="0"/>
        <v>3</v>
      </c>
      <c r="F54" s="231">
        <f t="shared" si="1"/>
        <v>3</v>
      </c>
      <c r="G54" s="231">
        <f>IF(REKAPKI2!I51&lt;=(2*$F$9),1,IF(REKAPKI2!I51&lt;=$F$9,2,IF(REKAPKI2!I51&gt;=$F$8,4,IF(REKAPKI2!I51=$F$8,4,3))))</f>
        <v>3</v>
      </c>
      <c r="H54" s="254">
        <f t="shared" si="2"/>
        <v>3</v>
      </c>
      <c r="I54" s="231">
        <f t="shared" si="3"/>
        <v>3</v>
      </c>
      <c r="J54" s="231">
        <f>IF(REKAPKI2!L51&lt;=(2*$F$9),1,IF(REKAPKI2!L51&lt;=$F$9,2,IF(REKAPKI2!L51&gt;=$F$8,4,IF(REKAPKI2!L51=$F$8,4,3))))</f>
        <v>3</v>
      </c>
      <c r="K54" s="254">
        <f t="shared" si="4"/>
        <v>3</v>
      </c>
      <c r="L54" s="231">
        <f t="shared" si="5"/>
        <v>3</v>
      </c>
      <c r="M54" s="231">
        <f>IF(REKAPKI2!O51&lt;=(2*$F$9),1,IF(REKAPKI2!O51&lt;=$F$9,2,IF(REKAPKI2!O51&gt;=$F$8,4,IF(REKAPKI2!O51=$F$8,4,3))))</f>
        <v>3</v>
      </c>
      <c r="N54" s="254">
        <f t="shared" si="6"/>
        <v>3</v>
      </c>
      <c r="O54" s="231">
        <f t="shared" si="7"/>
        <v>3</v>
      </c>
      <c r="P54" s="231">
        <f>IF(REKAPKI2!R51&lt;=(2*$F$9),1,IF(REKAPKI2!R51&lt;=$F$9,2,IF(REKAPKI2!R51&gt;=$F$8,4,IF(REKAPKI2!R51=$F$8,4,3))))</f>
        <v>3</v>
      </c>
      <c r="Q54" s="254">
        <f t="shared" si="8"/>
        <v>3</v>
      </c>
      <c r="R54" s="231">
        <f t="shared" si="9"/>
        <v>3</v>
      </c>
      <c r="S54" s="231">
        <f>IF(REKAPKI2!U51&lt;=(2*$F$9),1,IF(REKAPKI2!U51&lt;=$F$9,2,IF(REKAPKI2!U51&gt;=$F$8,4,IF(REKAPKI2!U51=$F$8,4,3))))</f>
        <v>3</v>
      </c>
      <c r="T54" s="254">
        <f t="shared" si="10"/>
        <v>3</v>
      </c>
      <c r="U54" s="231">
        <f t="shared" si="11"/>
        <v>3</v>
      </c>
      <c r="V54" s="231">
        <f>IF(REKAPKI2!X51&lt;=(2*$F$9),1,IF(REKAPKI2!X51&lt;=$F$9,2,IF(REKAPKI2!X51&gt;=$F$8,4,IF(REKAPKI2!X51=$F$8,4,3))))</f>
        <v>3</v>
      </c>
      <c r="W54" s="254">
        <f t="shared" si="12"/>
        <v>3</v>
      </c>
      <c r="X54" s="231">
        <f t="shared" si="13"/>
        <v>3</v>
      </c>
      <c r="Z54" s="230">
        <f t="shared" si="14"/>
        <v>3</v>
      </c>
      <c r="AA54" s="230">
        <f t="shared" si="15"/>
        <v>3</v>
      </c>
      <c r="AB54" s="230">
        <f t="shared" si="16"/>
        <v>3</v>
      </c>
      <c r="AC54" s="230">
        <f t="shared" si="17"/>
        <v>3</v>
      </c>
      <c r="AD54" s="230">
        <f t="shared" si="18"/>
        <v>3</v>
      </c>
      <c r="AE54" s="230">
        <f t="shared" si="19"/>
        <v>3</v>
      </c>
      <c r="AF54" s="230">
        <f t="shared" si="20"/>
        <v>3</v>
      </c>
    </row>
    <row r="55" spans="2:32" ht="15">
      <c r="B55" s="246">
        <v>39</v>
      </c>
      <c r="C55" s="247">
        <f>BIODATA!B51</f>
        <v>0</v>
      </c>
      <c r="D55" s="231">
        <f>IF(REKAPKI2!F52&lt;=(2*$F$9),1,IF(REKAPKI2!F52&lt;=$F$9,2,IF(REKAPKI2!F52&gt;=$F$8,4,IF(REKAPKI2!F52=$F$8,4,3))))</f>
        <v>3</v>
      </c>
      <c r="E55" s="254">
        <f t="shared" si="0"/>
        <v>3</v>
      </c>
      <c r="F55" s="231">
        <f t="shared" si="1"/>
        <v>3</v>
      </c>
      <c r="G55" s="231">
        <f>IF(REKAPKI2!I52&lt;=(2*$F$9),1,IF(REKAPKI2!I52&lt;=$F$9,2,IF(REKAPKI2!I52&gt;=$F$8,4,IF(REKAPKI2!I52=$F$8,4,3))))</f>
        <v>3</v>
      </c>
      <c r="H55" s="254">
        <f t="shared" si="2"/>
        <v>3</v>
      </c>
      <c r="I55" s="231">
        <f t="shared" si="3"/>
        <v>3</v>
      </c>
      <c r="J55" s="231">
        <f>IF(REKAPKI2!L52&lt;=(2*$F$9),1,IF(REKAPKI2!L52&lt;=$F$9,2,IF(REKAPKI2!L52&gt;=$F$8,4,IF(REKAPKI2!L52=$F$8,4,3))))</f>
        <v>3</v>
      </c>
      <c r="K55" s="254">
        <f t="shared" si="4"/>
        <v>3</v>
      </c>
      <c r="L55" s="231">
        <f t="shared" si="5"/>
        <v>3</v>
      </c>
      <c r="M55" s="231">
        <f>IF(REKAPKI2!O52&lt;=(2*$F$9),1,IF(REKAPKI2!O52&lt;=$F$9,2,IF(REKAPKI2!O52&gt;=$F$8,4,IF(REKAPKI2!O52=$F$8,4,3))))</f>
        <v>3</v>
      </c>
      <c r="N55" s="254">
        <f t="shared" si="6"/>
        <v>3</v>
      </c>
      <c r="O55" s="231">
        <f t="shared" si="7"/>
        <v>3</v>
      </c>
      <c r="P55" s="231">
        <f>IF(REKAPKI2!R52&lt;=(2*$F$9),1,IF(REKAPKI2!R52&lt;=$F$9,2,IF(REKAPKI2!R52&gt;=$F$8,4,IF(REKAPKI2!R52=$F$8,4,3))))</f>
        <v>3</v>
      </c>
      <c r="Q55" s="254">
        <f t="shared" si="8"/>
        <v>3</v>
      </c>
      <c r="R55" s="231">
        <f t="shared" si="9"/>
        <v>3</v>
      </c>
      <c r="S55" s="231">
        <f>IF(REKAPKI2!U52&lt;=(2*$F$9),1,IF(REKAPKI2!U52&lt;=$F$9,2,IF(REKAPKI2!U52&gt;=$F$8,4,IF(REKAPKI2!U52=$F$8,4,3))))</f>
        <v>3</v>
      </c>
      <c r="T55" s="254">
        <f t="shared" si="10"/>
        <v>3</v>
      </c>
      <c r="U55" s="231">
        <f t="shared" si="11"/>
        <v>3</v>
      </c>
      <c r="V55" s="231">
        <f>IF(REKAPKI2!X52&lt;=(2*$F$9),1,IF(REKAPKI2!X52&lt;=$F$9,2,IF(REKAPKI2!X52&gt;=$F$8,4,IF(REKAPKI2!X52=$F$8,4,3))))</f>
        <v>3</v>
      </c>
      <c r="W55" s="254">
        <f t="shared" si="12"/>
        <v>3</v>
      </c>
      <c r="X55" s="231">
        <f t="shared" si="13"/>
        <v>3</v>
      </c>
      <c r="Z55" s="230">
        <f t="shared" si="14"/>
        <v>3</v>
      </c>
      <c r="AA55" s="230">
        <f t="shared" si="15"/>
        <v>3</v>
      </c>
      <c r="AB55" s="230">
        <f t="shared" si="16"/>
        <v>3</v>
      </c>
      <c r="AC55" s="230">
        <f t="shared" si="17"/>
        <v>3</v>
      </c>
      <c r="AD55" s="230">
        <f t="shared" si="18"/>
        <v>3</v>
      </c>
      <c r="AE55" s="230">
        <f t="shared" si="19"/>
        <v>3</v>
      </c>
      <c r="AF55" s="230">
        <f t="shared" si="20"/>
        <v>3</v>
      </c>
    </row>
    <row r="56" spans="2:32" ht="15">
      <c r="B56" s="246">
        <v>40</v>
      </c>
      <c r="C56" s="247">
        <f>BIODATA!B52</f>
        <v>0</v>
      </c>
      <c r="D56" s="231">
        <f>IF(REKAPKI2!F53&lt;=(2*$F$9),1,IF(REKAPKI2!F53&lt;=$F$9,2,IF(REKAPKI2!F53&gt;=$F$8,4,IF(REKAPKI2!F53=$F$8,4,3))))</f>
        <v>3</v>
      </c>
      <c r="E56" s="254">
        <f t="shared" si="0"/>
        <v>3</v>
      </c>
      <c r="F56" s="231">
        <f t="shared" si="1"/>
        <v>3</v>
      </c>
      <c r="G56" s="231">
        <f>IF(REKAPKI2!I53&lt;=(2*$F$9),1,IF(REKAPKI2!I53&lt;=$F$9,2,IF(REKAPKI2!I53&gt;=$F$8,4,IF(REKAPKI2!I53=$F$8,4,3))))</f>
        <v>3</v>
      </c>
      <c r="H56" s="254">
        <f t="shared" si="2"/>
        <v>3</v>
      </c>
      <c r="I56" s="231">
        <f t="shared" si="3"/>
        <v>3</v>
      </c>
      <c r="J56" s="231">
        <f>IF(REKAPKI2!L53&lt;=(2*$F$9),1,IF(REKAPKI2!L53&lt;=$F$9,2,IF(REKAPKI2!L53&gt;=$F$8,4,IF(REKAPKI2!L53=$F$8,4,3))))</f>
        <v>3</v>
      </c>
      <c r="K56" s="254">
        <f t="shared" si="4"/>
        <v>3</v>
      </c>
      <c r="L56" s="231">
        <f t="shared" si="5"/>
        <v>3</v>
      </c>
      <c r="M56" s="231">
        <f>IF(REKAPKI2!O53&lt;=(2*$F$9),1,IF(REKAPKI2!O53&lt;=$F$9,2,IF(REKAPKI2!O53&gt;=$F$8,4,IF(REKAPKI2!O53=$F$8,4,3))))</f>
        <v>3</v>
      </c>
      <c r="N56" s="254">
        <f t="shared" si="6"/>
        <v>3</v>
      </c>
      <c r="O56" s="231">
        <f t="shared" si="7"/>
        <v>3</v>
      </c>
      <c r="P56" s="231">
        <f>IF(REKAPKI2!R53&lt;=(2*$F$9),1,IF(REKAPKI2!R53&lt;=$F$9,2,IF(REKAPKI2!R53&gt;=$F$8,4,IF(REKAPKI2!R53=$F$8,4,3))))</f>
        <v>3</v>
      </c>
      <c r="Q56" s="254">
        <f t="shared" si="8"/>
        <v>3</v>
      </c>
      <c r="R56" s="231">
        <f t="shared" si="9"/>
        <v>3</v>
      </c>
      <c r="S56" s="231">
        <f>IF(REKAPKI2!U53&lt;=(2*$F$9),1,IF(REKAPKI2!U53&lt;=$F$9,2,IF(REKAPKI2!U53&gt;=$F$8,4,IF(REKAPKI2!U53=$F$8,4,3))))</f>
        <v>3</v>
      </c>
      <c r="T56" s="254">
        <f t="shared" si="10"/>
        <v>3</v>
      </c>
      <c r="U56" s="231">
        <f t="shared" si="11"/>
        <v>3</v>
      </c>
      <c r="V56" s="231">
        <f>IF(REKAPKI2!X53&lt;=(2*$F$9),1,IF(REKAPKI2!X53&lt;=$F$9,2,IF(REKAPKI2!X53&gt;=$F$8,4,IF(REKAPKI2!X53=$F$8,4,3))))</f>
        <v>3</v>
      </c>
      <c r="W56" s="254">
        <f t="shared" si="12"/>
        <v>3</v>
      </c>
      <c r="X56" s="231">
        <f t="shared" si="13"/>
        <v>3</v>
      </c>
      <c r="Z56" s="230">
        <f t="shared" si="14"/>
        <v>3</v>
      </c>
      <c r="AA56" s="230">
        <f t="shared" si="15"/>
        <v>3</v>
      </c>
      <c r="AB56" s="230">
        <f t="shared" si="16"/>
        <v>3</v>
      </c>
      <c r="AC56" s="230">
        <f t="shared" si="17"/>
        <v>3</v>
      </c>
      <c r="AD56" s="230">
        <f t="shared" si="18"/>
        <v>3</v>
      </c>
      <c r="AE56" s="230">
        <f t="shared" si="19"/>
        <v>3</v>
      </c>
      <c r="AF56" s="230">
        <f t="shared" si="20"/>
        <v>3</v>
      </c>
    </row>
    <row r="57" spans="2:32" ht="15">
      <c r="B57" s="246">
        <v>41</v>
      </c>
      <c r="C57" s="247">
        <f>BIODATA!B53</f>
        <v>0</v>
      </c>
      <c r="D57" s="231">
        <f>IF(REKAPKI2!F54&lt;=(2*$F$9),1,IF(REKAPKI2!F54&lt;=$F$9,2,IF(REKAPKI2!F54&gt;=$F$8,4,IF(REKAPKI2!F54=$F$8,4,3))))</f>
        <v>3</v>
      </c>
      <c r="E57" s="254">
        <f t="shared" si="0"/>
        <v>3</v>
      </c>
      <c r="F57" s="231">
        <f t="shared" si="1"/>
        <v>3</v>
      </c>
      <c r="G57" s="231">
        <f>IF(REKAPKI2!I54&lt;=(2*$F$9),1,IF(REKAPKI2!I54&lt;=$F$9,2,IF(REKAPKI2!I54&gt;=$F$8,4,IF(REKAPKI2!I54=$F$8,4,3))))</f>
        <v>3</v>
      </c>
      <c r="H57" s="254">
        <f t="shared" si="2"/>
        <v>3</v>
      </c>
      <c r="I57" s="231">
        <f t="shared" si="3"/>
        <v>3</v>
      </c>
      <c r="J57" s="231">
        <f>IF(REKAPKI2!L54&lt;=(2*$F$9),1,IF(REKAPKI2!L54&lt;=$F$9,2,IF(REKAPKI2!L54&gt;=$F$8,4,IF(REKAPKI2!L54=$F$8,4,3))))</f>
        <v>3</v>
      </c>
      <c r="K57" s="254">
        <f t="shared" si="4"/>
        <v>3</v>
      </c>
      <c r="L57" s="231">
        <f t="shared" si="5"/>
        <v>3</v>
      </c>
      <c r="M57" s="231">
        <f>IF(REKAPKI2!O54&lt;=(2*$F$9),1,IF(REKAPKI2!O54&lt;=$F$9,2,IF(REKAPKI2!O54&gt;=$F$8,4,IF(REKAPKI2!O54=$F$8,4,3))))</f>
        <v>3</v>
      </c>
      <c r="N57" s="254">
        <f t="shared" si="6"/>
        <v>3</v>
      </c>
      <c r="O57" s="231">
        <f t="shared" si="7"/>
        <v>3</v>
      </c>
      <c r="P57" s="231">
        <f>IF(REKAPKI2!R54&lt;=(2*$F$9),1,IF(REKAPKI2!R54&lt;=$F$9,2,IF(REKAPKI2!R54&gt;=$F$8,4,IF(REKAPKI2!R54=$F$8,4,3))))</f>
        <v>3</v>
      </c>
      <c r="Q57" s="254">
        <f t="shared" si="8"/>
        <v>3</v>
      </c>
      <c r="R57" s="231">
        <f t="shared" si="9"/>
        <v>3</v>
      </c>
      <c r="S57" s="231">
        <f>IF(REKAPKI2!U54&lt;=(2*$F$9),1,IF(REKAPKI2!U54&lt;=$F$9,2,IF(REKAPKI2!U54&gt;=$F$8,4,IF(REKAPKI2!U54=$F$8,4,3))))</f>
        <v>3</v>
      </c>
      <c r="T57" s="254">
        <f t="shared" si="10"/>
        <v>3</v>
      </c>
      <c r="U57" s="231">
        <f t="shared" si="11"/>
        <v>3</v>
      </c>
      <c r="V57" s="231">
        <f>IF(REKAPKI2!X54&lt;=(2*$F$9),1,IF(REKAPKI2!X54&lt;=$F$9,2,IF(REKAPKI2!X54&gt;=$F$8,4,IF(REKAPKI2!X54=$F$8,4,3))))</f>
        <v>3</v>
      </c>
      <c r="W57" s="254">
        <f t="shared" si="12"/>
        <v>3</v>
      </c>
      <c r="X57" s="231">
        <f t="shared" si="13"/>
        <v>3</v>
      </c>
      <c r="Z57" s="230">
        <f t="shared" si="14"/>
        <v>3</v>
      </c>
      <c r="AA57" s="230">
        <f t="shared" si="15"/>
        <v>3</v>
      </c>
      <c r="AB57" s="230">
        <f t="shared" si="16"/>
        <v>3</v>
      </c>
      <c r="AC57" s="230">
        <f t="shared" si="17"/>
        <v>3</v>
      </c>
      <c r="AD57" s="230">
        <f t="shared" si="18"/>
        <v>3</v>
      </c>
      <c r="AE57" s="230">
        <f t="shared" si="19"/>
        <v>3</v>
      </c>
      <c r="AF57" s="230">
        <f t="shared" si="20"/>
        <v>3</v>
      </c>
    </row>
    <row r="58" spans="2:32" ht="15">
      <c r="B58" s="246">
        <v>42</v>
      </c>
      <c r="C58" s="247">
        <f>BIODATA!B54</f>
        <v>0</v>
      </c>
      <c r="D58" s="231">
        <f>IF(REKAPKI2!F55&lt;=(2*$F$9),1,IF(REKAPKI2!F55&lt;=$F$9,2,IF(REKAPKI2!F55&gt;=$F$8,4,IF(REKAPKI2!F55=$F$8,4,3))))</f>
        <v>3</v>
      </c>
      <c r="E58" s="254">
        <f t="shared" si="0"/>
        <v>3</v>
      </c>
      <c r="F58" s="231">
        <f t="shared" si="1"/>
        <v>3</v>
      </c>
      <c r="G58" s="231">
        <f>IF(REKAPKI2!I55&lt;=(2*$F$9),1,IF(REKAPKI2!I55&lt;=$F$9,2,IF(REKAPKI2!I55&gt;=$F$8,4,IF(REKAPKI2!I55=$F$8,4,3))))</f>
        <v>3</v>
      </c>
      <c r="H58" s="254">
        <f t="shared" si="2"/>
        <v>3</v>
      </c>
      <c r="I58" s="231">
        <f t="shared" si="3"/>
        <v>3</v>
      </c>
      <c r="J58" s="231">
        <f>IF(REKAPKI2!L55&lt;=(2*$F$9),1,IF(REKAPKI2!L55&lt;=$F$9,2,IF(REKAPKI2!L55&gt;=$F$8,4,IF(REKAPKI2!L55=$F$8,4,3))))</f>
        <v>3</v>
      </c>
      <c r="K58" s="254">
        <f t="shared" si="4"/>
        <v>3</v>
      </c>
      <c r="L58" s="231">
        <f t="shared" si="5"/>
        <v>3</v>
      </c>
      <c r="M58" s="231">
        <f>IF(REKAPKI2!O55&lt;=(2*$F$9),1,IF(REKAPKI2!O55&lt;=$F$9,2,IF(REKAPKI2!O55&gt;=$F$8,4,IF(REKAPKI2!O55=$F$8,4,3))))</f>
        <v>3</v>
      </c>
      <c r="N58" s="254">
        <f t="shared" si="6"/>
        <v>3</v>
      </c>
      <c r="O58" s="231">
        <f t="shared" si="7"/>
        <v>3</v>
      </c>
      <c r="P58" s="231">
        <f>IF(REKAPKI2!R55&lt;=(2*$F$9),1,IF(REKAPKI2!R55&lt;=$F$9,2,IF(REKAPKI2!R55&gt;=$F$8,4,IF(REKAPKI2!R55=$F$8,4,3))))</f>
        <v>3</v>
      </c>
      <c r="Q58" s="254">
        <f t="shared" si="8"/>
        <v>3</v>
      </c>
      <c r="R58" s="231">
        <f t="shared" si="9"/>
        <v>3</v>
      </c>
      <c r="S58" s="231">
        <f>IF(REKAPKI2!U55&lt;=(2*$F$9),1,IF(REKAPKI2!U55&lt;=$F$9,2,IF(REKAPKI2!U55&gt;=$F$8,4,IF(REKAPKI2!U55=$F$8,4,3))))</f>
        <v>3</v>
      </c>
      <c r="T58" s="254">
        <f t="shared" si="10"/>
        <v>3</v>
      </c>
      <c r="U58" s="231">
        <f t="shared" si="11"/>
        <v>3</v>
      </c>
      <c r="V58" s="231">
        <f>IF(REKAPKI2!X55&lt;=(2*$F$9),1,IF(REKAPKI2!X55&lt;=$F$9,2,IF(REKAPKI2!X55&gt;=$F$8,4,IF(REKAPKI2!X55=$F$8,4,3))))</f>
        <v>3</v>
      </c>
      <c r="W58" s="254">
        <f t="shared" si="12"/>
        <v>3</v>
      </c>
      <c r="X58" s="231">
        <f t="shared" si="13"/>
        <v>3</v>
      </c>
      <c r="Z58" s="230">
        <f t="shared" si="14"/>
        <v>3</v>
      </c>
      <c r="AA58" s="230">
        <f t="shared" si="15"/>
        <v>3</v>
      </c>
      <c r="AB58" s="230">
        <f t="shared" si="16"/>
        <v>3</v>
      </c>
      <c r="AC58" s="230">
        <f t="shared" si="17"/>
        <v>3</v>
      </c>
      <c r="AD58" s="230">
        <f t="shared" si="18"/>
        <v>3</v>
      </c>
      <c r="AE58" s="230">
        <f t="shared" si="19"/>
        <v>3</v>
      </c>
      <c r="AF58" s="230">
        <f t="shared" si="20"/>
        <v>3</v>
      </c>
    </row>
    <row r="59" spans="2:32" ht="15">
      <c r="B59" s="246">
        <v>43</v>
      </c>
      <c r="C59" s="247">
        <f>BIODATA!B55</f>
        <v>0</v>
      </c>
      <c r="D59" s="231">
        <f>IF(REKAPKI2!F56&lt;=(2*$F$9),1,IF(REKAPKI2!F56&lt;=$F$9,2,IF(REKAPKI2!F56&gt;=$F$8,4,IF(REKAPKI2!F56=$F$8,4,3))))</f>
        <v>3</v>
      </c>
      <c r="E59" s="254">
        <f t="shared" si="0"/>
        <v>3</v>
      </c>
      <c r="F59" s="231">
        <f t="shared" si="1"/>
        <v>3</v>
      </c>
      <c r="G59" s="231">
        <f>IF(REKAPKI2!I56&lt;=(2*$F$9),1,IF(REKAPKI2!I56&lt;=$F$9,2,IF(REKAPKI2!I56&gt;=$F$8,4,IF(REKAPKI2!I56=$F$8,4,3))))</f>
        <v>3</v>
      </c>
      <c r="H59" s="254">
        <f t="shared" si="2"/>
        <v>3</v>
      </c>
      <c r="I59" s="231">
        <f t="shared" si="3"/>
        <v>3</v>
      </c>
      <c r="J59" s="231">
        <f>IF(REKAPKI2!L56&lt;=(2*$F$9),1,IF(REKAPKI2!L56&lt;=$F$9,2,IF(REKAPKI2!L56&gt;=$F$8,4,IF(REKAPKI2!L56=$F$8,4,3))))</f>
        <v>3</v>
      </c>
      <c r="K59" s="254">
        <f t="shared" si="4"/>
        <v>3</v>
      </c>
      <c r="L59" s="231">
        <f t="shared" si="5"/>
        <v>3</v>
      </c>
      <c r="M59" s="231">
        <f>IF(REKAPKI2!O56&lt;=(2*$F$9),1,IF(REKAPKI2!O56&lt;=$F$9,2,IF(REKAPKI2!O56&gt;=$F$8,4,IF(REKAPKI2!O56=$F$8,4,3))))</f>
        <v>3</v>
      </c>
      <c r="N59" s="254">
        <f t="shared" si="6"/>
        <v>3</v>
      </c>
      <c r="O59" s="231">
        <f t="shared" si="7"/>
        <v>3</v>
      </c>
      <c r="P59" s="231">
        <f>IF(REKAPKI2!R56&lt;=(2*$F$9),1,IF(REKAPKI2!R56&lt;=$F$9,2,IF(REKAPKI2!R56&gt;=$F$8,4,IF(REKAPKI2!R56=$F$8,4,3))))</f>
        <v>3</v>
      </c>
      <c r="Q59" s="254">
        <f t="shared" si="8"/>
        <v>3</v>
      </c>
      <c r="R59" s="231">
        <f t="shared" si="9"/>
        <v>3</v>
      </c>
      <c r="S59" s="231">
        <f>IF(REKAPKI2!U56&lt;=(2*$F$9),1,IF(REKAPKI2!U56&lt;=$F$9,2,IF(REKAPKI2!U56&gt;=$F$8,4,IF(REKAPKI2!U56=$F$8,4,3))))</f>
        <v>3</v>
      </c>
      <c r="T59" s="254">
        <f t="shared" si="10"/>
        <v>3</v>
      </c>
      <c r="U59" s="231">
        <f t="shared" si="11"/>
        <v>3</v>
      </c>
      <c r="V59" s="231">
        <f>IF(REKAPKI2!X56&lt;=(2*$F$9),1,IF(REKAPKI2!X56&lt;=$F$9,2,IF(REKAPKI2!X56&gt;=$F$8,4,IF(REKAPKI2!X56=$F$8,4,3))))</f>
        <v>3</v>
      </c>
      <c r="W59" s="254">
        <f t="shared" si="12"/>
        <v>3</v>
      </c>
      <c r="X59" s="231">
        <f t="shared" si="13"/>
        <v>3</v>
      </c>
      <c r="Z59" s="230">
        <f t="shared" si="14"/>
        <v>3</v>
      </c>
      <c r="AA59" s="230">
        <f t="shared" si="15"/>
        <v>3</v>
      </c>
      <c r="AB59" s="230">
        <f t="shared" si="16"/>
        <v>3</v>
      </c>
      <c r="AC59" s="230">
        <f t="shared" si="17"/>
        <v>3</v>
      </c>
      <c r="AD59" s="230">
        <f t="shared" si="18"/>
        <v>3</v>
      </c>
      <c r="AE59" s="230">
        <f t="shared" si="19"/>
        <v>3</v>
      </c>
      <c r="AF59" s="230">
        <f t="shared" si="20"/>
        <v>3</v>
      </c>
    </row>
    <row r="60" spans="2:32" ht="15">
      <c r="B60" s="246">
        <v>44</v>
      </c>
      <c r="C60" s="247">
        <f>BIODATA!B56</f>
        <v>0</v>
      </c>
      <c r="D60" s="231">
        <f>IF(REKAPKI2!F57&lt;=(2*$F$9),1,IF(REKAPKI2!F57&lt;=$F$9,2,IF(REKAPKI2!F57&gt;=$F$8,4,IF(REKAPKI2!F57=$F$8,4,3))))</f>
        <v>3</v>
      </c>
      <c r="E60" s="254">
        <f t="shared" si="0"/>
        <v>3</v>
      </c>
      <c r="F60" s="231">
        <f t="shared" si="1"/>
        <v>3</v>
      </c>
      <c r="G60" s="231">
        <f>IF(REKAPKI2!I57&lt;=(2*$F$9),1,IF(REKAPKI2!I57&lt;=$F$9,2,IF(REKAPKI2!I57&gt;=$F$8,4,IF(REKAPKI2!I57=$F$8,4,3))))</f>
        <v>3</v>
      </c>
      <c r="H60" s="254">
        <f t="shared" si="2"/>
        <v>3</v>
      </c>
      <c r="I60" s="231">
        <f t="shared" si="3"/>
        <v>3</v>
      </c>
      <c r="J60" s="231">
        <f>IF(REKAPKI2!L57&lt;=(2*$F$9),1,IF(REKAPKI2!L57&lt;=$F$9,2,IF(REKAPKI2!L57&gt;=$F$8,4,IF(REKAPKI2!L57=$F$8,4,3))))</f>
        <v>3</v>
      </c>
      <c r="K60" s="254">
        <f t="shared" si="4"/>
        <v>3</v>
      </c>
      <c r="L60" s="231">
        <f t="shared" si="5"/>
        <v>3</v>
      </c>
      <c r="M60" s="231">
        <f>IF(REKAPKI2!O57&lt;=(2*$F$9),1,IF(REKAPKI2!O57&lt;=$F$9,2,IF(REKAPKI2!O57&gt;=$F$8,4,IF(REKAPKI2!O57=$F$8,4,3))))</f>
        <v>3</v>
      </c>
      <c r="N60" s="254">
        <f t="shared" si="6"/>
        <v>3</v>
      </c>
      <c r="O60" s="231">
        <f t="shared" si="7"/>
        <v>3</v>
      </c>
      <c r="P60" s="231">
        <f>IF(REKAPKI2!R57&lt;=(2*$F$9),1,IF(REKAPKI2!R57&lt;=$F$9,2,IF(REKAPKI2!R57&gt;=$F$8,4,IF(REKAPKI2!R57=$F$8,4,3))))</f>
        <v>3</v>
      </c>
      <c r="Q60" s="254">
        <f t="shared" si="8"/>
        <v>3</v>
      </c>
      <c r="R60" s="231">
        <f t="shared" si="9"/>
        <v>3</v>
      </c>
      <c r="S60" s="231">
        <f>IF(REKAPKI2!U57&lt;=(2*$F$9),1,IF(REKAPKI2!U57&lt;=$F$9,2,IF(REKAPKI2!U57&gt;=$F$8,4,IF(REKAPKI2!U57=$F$8,4,3))))</f>
        <v>3</v>
      </c>
      <c r="T60" s="254">
        <f t="shared" si="10"/>
        <v>3</v>
      </c>
      <c r="U60" s="231">
        <f t="shared" si="11"/>
        <v>3</v>
      </c>
      <c r="V60" s="231">
        <f>IF(REKAPKI2!X57&lt;=(2*$F$9),1,IF(REKAPKI2!X57&lt;=$F$9,2,IF(REKAPKI2!X57&gt;=$F$8,4,IF(REKAPKI2!X57=$F$8,4,3))))</f>
        <v>3</v>
      </c>
      <c r="W60" s="254">
        <f t="shared" si="12"/>
        <v>3</v>
      </c>
      <c r="X60" s="231">
        <f t="shared" si="13"/>
        <v>3</v>
      </c>
      <c r="Z60" s="230">
        <f t="shared" si="14"/>
        <v>3</v>
      </c>
      <c r="AA60" s="230">
        <f t="shared" si="15"/>
        <v>3</v>
      </c>
      <c r="AB60" s="230">
        <f t="shared" si="16"/>
        <v>3</v>
      </c>
      <c r="AC60" s="230">
        <f t="shared" si="17"/>
        <v>3</v>
      </c>
      <c r="AD60" s="230">
        <f t="shared" si="18"/>
        <v>3</v>
      </c>
      <c r="AE60" s="230">
        <f t="shared" si="19"/>
        <v>3</v>
      </c>
      <c r="AF60" s="230">
        <f t="shared" si="20"/>
        <v>3</v>
      </c>
    </row>
    <row r="61" spans="2:32" ht="15">
      <c r="B61" s="246">
        <v>45</v>
      </c>
      <c r="C61" s="247">
        <f>BIODATA!B57</f>
        <v>0</v>
      </c>
      <c r="D61" s="231">
        <f>IF(REKAPKI2!F58&lt;=(2*$F$9),1,IF(REKAPKI2!F58&lt;=$F$9,2,IF(REKAPKI2!F58&gt;=$F$8,4,IF(REKAPKI2!F58=$F$8,4,3))))</f>
        <v>3</v>
      </c>
      <c r="E61" s="254">
        <f t="shared" si="0"/>
        <v>3</v>
      </c>
      <c r="F61" s="231">
        <f t="shared" si="1"/>
        <v>3</v>
      </c>
      <c r="G61" s="231">
        <f>IF(REKAPKI2!I58&lt;=(2*$F$9),1,IF(REKAPKI2!I58&lt;=$F$9,2,IF(REKAPKI2!I58&gt;=$F$8,4,IF(REKAPKI2!I58=$F$8,4,3))))</f>
        <v>3</v>
      </c>
      <c r="H61" s="254">
        <f t="shared" si="2"/>
        <v>3</v>
      </c>
      <c r="I61" s="231">
        <f t="shared" si="3"/>
        <v>3</v>
      </c>
      <c r="J61" s="231">
        <f>IF(REKAPKI2!L58&lt;=(2*$F$9),1,IF(REKAPKI2!L58&lt;=$F$9,2,IF(REKAPKI2!L58&gt;=$F$8,4,IF(REKAPKI2!L58=$F$8,4,3))))</f>
        <v>3</v>
      </c>
      <c r="K61" s="254">
        <f t="shared" si="4"/>
        <v>3</v>
      </c>
      <c r="L61" s="231">
        <f t="shared" si="5"/>
        <v>3</v>
      </c>
      <c r="M61" s="231">
        <f>IF(REKAPKI2!O58&lt;=(2*$F$9),1,IF(REKAPKI2!O58&lt;=$F$9,2,IF(REKAPKI2!O58&gt;=$F$8,4,IF(REKAPKI2!O58=$F$8,4,3))))</f>
        <v>3</v>
      </c>
      <c r="N61" s="254">
        <f t="shared" si="6"/>
        <v>3</v>
      </c>
      <c r="O61" s="231">
        <f t="shared" si="7"/>
        <v>3</v>
      </c>
      <c r="P61" s="231">
        <f>IF(REKAPKI2!R58&lt;=(2*$F$9),1,IF(REKAPKI2!R58&lt;=$F$9,2,IF(REKAPKI2!R58&gt;=$F$8,4,IF(REKAPKI2!R58=$F$8,4,3))))</f>
        <v>3</v>
      </c>
      <c r="Q61" s="254">
        <f t="shared" si="8"/>
        <v>3</v>
      </c>
      <c r="R61" s="231">
        <f t="shared" si="9"/>
        <v>3</v>
      </c>
      <c r="S61" s="231">
        <f>IF(REKAPKI2!U58&lt;=(2*$F$9),1,IF(REKAPKI2!U58&lt;=$F$9,2,IF(REKAPKI2!U58&gt;=$F$8,4,IF(REKAPKI2!U58=$F$8,4,3))))</f>
        <v>3</v>
      </c>
      <c r="T61" s="254">
        <f t="shared" si="10"/>
        <v>3</v>
      </c>
      <c r="U61" s="231">
        <f t="shared" si="11"/>
        <v>3</v>
      </c>
      <c r="V61" s="231">
        <f>IF(REKAPKI2!X58&lt;=(2*$F$9),1,IF(REKAPKI2!X58&lt;=$F$9,2,IF(REKAPKI2!X58&gt;=$F$8,4,IF(REKAPKI2!X58=$F$8,4,3))))</f>
        <v>3</v>
      </c>
      <c r="W61" s="254">
        <f t="shared" si="12"/>
        <v>3</v>
      </c>
      <c r="X61" s="231">
        <f t="shared" si="13"/>
        <v>3</v>
      </c>
      <c r="Z61" s="230">
        <f t="shared" si="14"/>
        <v>3</v>
      </c>
      <c r="AA61" s="230">
        <f t="shared" si="15"/>
        <v>3</v>
      </c>
      <c r="AB61" s="230">
        <f t="shared" si="16"/>
        <v>3</v>
      </c>
      <c r="AC61" s="230">
        <f t="shared" si="17"/>
        <v>3</v>
      </c>
      <c r="AD61" s="230">
        <f t="shared" si="18"/>
        <v>3</v>
      </c>
      <c r="AE61" s="230">
        <f t="shared" si="19"/>
        <v>3</v>
      </c>
      <c r="AF61" s="230">
        <f t="shared" si="20"/>
        <v>3</v>
      </c>
    </row>
    <row r="62" spans="2:32">
      <c r="B62" s="248" t="s">
        <v>222</v>
      </c>
      <c r="C62" s="249" t="s">
        <v>222</v>
      </c>
      <c r="D62" s="249" t="s">
        <v>222</v>
      </c>
      <c r="E62" s="249" t="s">
        <v>222</v>
      </c>
      <c r="F62" s="249"/>
      <c r="G62" s="249" t="s">
        <v>222</v>
      </c>
      <c r="H62" s="249" t="s">
        <v>222</v>
      </c>
      <c r="I62" s="249"/>
      <c r="J62" s="249" t="s">
        <v>222</v>
      </c>
      <c r="K62" s="249" t="s">
        <v>222</v>
      </c>
      <c r="L62" s="249"/>
      <c r="M62" s="249" t="s">
        <v>222</v>
      </c>
      <c r="N62" s="249" t="s">
        <v>222</v>
      </c>
      <c r="O62" s="249"/>
      <c r="P62" s="249" t="s">
        <v>222</v>
      </c>
      <c r="Q62" s="249" t="s">
        <v>222</v>
      </c>
      <c r="R62" s="249"/>
      <c r="S62" s="249" t="s">
        <v>222</v>
      </c>
      <c r="T62" s="249" t="s">
        <v>222</v>
      </c>
      <c r="U62" s="249"/>
      <c r="V62" s="249" t="s">
        <v>222</v>
      </c>
      <c r="W62" s="249" t="s">
        <v>222</v>
      </c>
      <c r="X62" s="249"/>
      <c r="Z62" s="249"/>
      <c r="AA62" s="249"/>
      <c r="AB62" s="249"/>
      <c r="AC62" s="249"/>
      <c r="AD62" s="249"/>
      <c r="AE62" s="249"/>
      <c r="AF62" s="249"/>
    </row>
    <row r="63" spans="2:32">
      <c r="B63" s="159"/>
    </row>
    <row r="64" spans="2:32" ht="15">
      <c r="AC64" s="69"/>
      <c r="AD64" s="380" t="s">
        <v>185</v>
      </c>
      <c r="AE64" s="380"/>
      <c r="AF64" s="380"/>
    </row>
    <row r="65" spans="2:32" ht="15">
      <c r="AC65" s="69"/>
      <c r="AD65" s="380" t="str">
        <f>CatatanKI1!$I$174</f>
        <v>Guru Kelas 3</v>
      </c>
      <c r="AE65" s="380"/>
      <c r="AF65" s="380"/>
    </row>
    <row r="66" spans="2:32" ht="15">
      <c r="AC66"/>
      <c r="AD66" s="7"/>
      <c r="AE66" s="7"/>
      <c r="AF66"/>
    </row>
    <row r="67" spans="2:32" ht="15">
      <c r="AC67"/>
      <c r="AD67" s="7"/>
      <c r="AE67" s="7"/>
      <c r="AF67"/>
    </row>
    <row r="68" spans="2:32" ht="15">
      <c r="AC68"/>
      <c r="AD68" s="7"/>
      <c r="AE68" s="7"/>
      <c r="AF68"/>
    </row>
    <row r="69" spans="2:32" ht="15">
      <c r="AC69" s="70"/>
      <c r="AD69" s="381">
        <f>'Data Sekolah'!$D$8</f>
        <v>0</v>
      </c>
      <c r="AE69" s="381"/>
      <c r="AF69" s="381"/>
    </row>
    <row r="70" spans="2:32" ht="15">
      <c r="AC70" s="71"/>
      <c r="AD70" s="412" t="str">
        <f>'Data Sekolah'!$B$9&amp;" : "&amp;'Data Sekolah'!$D$9</f>
        <v xml:space="preserve">NIP : </v>
      </c>
      <c r="AE70" s="412"/>
      <c r="AF70" s="412"/>
    </row>
    <row r="76" spans="2:32">
      <c r="B76" s="15" t="s">
        <v>281</v>
      </c>
    </row>
    <row r="77" spans="2:32" ht="15">
      <c r="B77" s="227" t="s">
        <v>293</v>
      </c>
    </row>
    <row r="78" spans="2:32">
      <c r="B78" s="15" t="s">
        <v>294</v>
      </c>
    </row>
    <row r="79" spans="2:32" ht="13.5" thickBot="1"/>
    <row r="80" spans="2:32" ht="15.75" thickBot="1">
      <c r="B80" s="235" t="s">
        <v>284</v>
      </c>
      <c r="C80" s="236" t="s">
        <v>285</v>
      </c>
      <c r="D80" s="433" t="s">
        <v>286</v>
      </c>
      <c r="E80" s="434"/>
      <c r="F80" s="435"/>
    </row>
    <row r="81" spans="2:6" ht="15">
      <c r="B81" s="237">
        <v>4</v>
      </c>
      <c r="C81" s="238" t="s">
        <v>287</v>
      </c>
      <c r="D81" s="436" t="s">
        <v>288</v>
      </c>
      <c r="E81" s="437"/>
      <c r="F81" s="438"/>
    </row>
    <row r="82" spans="2:6" ht="15">
      <c r="B82" s="239">
        <v>3</v>
      </c>
      <c r="C82" s="240" t="s">
        <v>289</v>
      </c>
      <c r="D82" s="419" t="s">
        <v>288</v>
      </c>
      <c r="E82" s="420"/>
      <c r="F82" s="421"/>
    </row>
    <row r="83" spans="2:6" ht="15">
      <c r="B83" s="239">
        <v>2</v>
      </c>
      <c r="C83" s="240" t="s">
        <v>290</v>
      </c>
      <c r="D83" s="419" t="s">
        <v>288</v>
      </c>
      <c r="E83" s="420"/>
      <c r="F83" s="421"/>
    </row>
    <row r="84" spans="2:6" ht="15.75" thickBot="1">
      <c r="B84" s="241">
        <v>1</v>
      </c>
      <c r="C84" s="242" t="s">
        <v>291</v>
      </c>
      <c r="D84" s="422" t="s">
        <v>292</v>
      </c>
      <c r="E84" s="423"/>
      <c r="F84" s="424"/>
    </row>
  </sheetData>
  <sheetProtection selectLockedCells="1"/>
  <mergeCells count="20">
    <mergeCell ref="D83:F83"/>
    <mergeCell ref="AD69:AF69"/>
    <mergeCell ref="AD70:AF70"/>
    <mergeCell ref="D84:F84"/>
    <mergeCell ref="D13:X13"/>
    <mergeCell ref="V15:X15"/>
    <mergeCell ref="S15:U15"/>
    <mergeCell ref="P15:R15"/>
    <mergeCell ref="G15:I15"/>
    <mergeCell ref="D15:F15"/>
    <mergeCell ref="D80:F80"/>
    <mergeCell ref="D81:F81"/>
    <mergeCell ref="D82:F82"/>
    <mergeCell ref="B13:B16"/>
    <mergeCell ref="C13:C16"/>
    <mergeCell ref="AD64:AF64"/>
    <mergeCell ref="AD65:AF65"/>
    <mergeCell ref="M15:O15"/>
    <mergeCell ref="J15:L15"/>
    <mergeCell ref="Z13:AF15"/>
  </mergeCells>
  <dataValidations count="1">
    <dataValidation type="decimal" allowBlank="1" showInputMessage="1" showErrorMessage="1" errorTitle="Informasi" error="Masukan angka rang 1- 4" sqref="T17:T61 E17:E61 H17:H61 K17:K61 N17:N61 Q17:Q61 W17:W61">
      <formula1>1</formula1>
      <formula2>4</formula2>
    </dataValidation>
  </dataValidations>
  <printOptions horizontalCentered="1"/>
  <pageMargins left="0.3" right="0.3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E72"/>
  <sheetViews>
    <sheetView showGridLines="0" showRowColHeaders="0" zoomScale="80" zoomScaleNormal="80" workbookViewId="0">
      <selection activeCell="L12" sqref="L12"/>
    </sheetView>
  </sheetViews>
  <sheetFormatPr defaultRowHeight="12.75"/>
  <cols>
    <col min="1" max="1" width="7.28515625" customWidth="1"/>
    <col min="2" max="2" width="1.85546875" customWidth="1"/>
    <col min="3" max="3" width="3.42578125" customWidth="1"/>
    <col min="4" max="4" width="3.5703125" customWidth="1"/>
    <col min="5" max="5" width="104.28515625" customWidth="1"/>
  </cols>
  <sheetData>
    <row r="1" spans="1:5" ht="33.75" customHeight="1">
      <c r="A1" s="76"/>
      <c r="B1" s="77"/>
      <c r="C1" s="77"/>
      <c r="D1" s="77"/>
      <c r="E1" s="78"/>
    </row>
    <row r="2" spans="1:5" ht="46.5">
      <c r="A2" s="319" t="s">
        <v>236</v>
      </c>
      <c r="B2" s="320"/>
      <c r="C2" s="320"/>
      <c r="D2" s="320"/>
      <c r="E2" s="321"/>
    </row>
    <row r="3" spans="1:5" ht="31.5">
      <c r="A3" s="322" t="s">
        <v>316</v>
      </c>
      <c r="B3" s="323"/>
      <c r="C3" s="323"/>
      <c r="D3" s="323"/>
      <c r="E3" s="324"/>
    </row>
    <row r="4" spans="1:5" ht="21">
      <c r="A4" s="79"/>
      <c r="B4" s="80"/>
      <c r="C4" s="80"/>
      <c r="D4" s="80"/>
      <c r="E4" s="81"/>
    </row>
    <row r="5" spans="1:5" ht="21">
      <c r="A5" s="79"/>
      <c r="B5" s="80"/>
      <c r="C5" s="80"/>
      <c r="D5" s="80"/>
      <c r="E5" s="81"/>
    </row>
    <row r="6" spans="1:5" ht="21">
      <c r="A6" s="79"/>
      <c r="B6" s="80"/>
      <c r="C6" s="80"/>
      <c r="D6" s="80"/>
      <c r="E6" s="81"/>
    </row>
    <row r="7" spans="1:5" ht="21">
      <c r="A7" s="79"/>
      <c r="B7" s="80"/>
      <c r="C7" s="80"/>
      <c r="D7" s="80"/>
      <c r="E7" s="81"/>
    </row>
    <row r="8" spans="1:5" ht="21">
      <c r="A8" s="79"/>
      <c r="B8" s="80"/>
      <c r="C8" s="80"/>
      <c r="D8" s="80"/>
      <c r="E8" s="81"/>
    </row>
    <row r="9" spans="1:5" ht="21">
      <c r="A9" s="79"/>
      <c r="B9" s="80"/>
      <c r="C9" s="80"/>
      <c r="D9" s="80"/>
      <c r="E9" s="81"/>
    </row>
    <row r="10" spans="1:5" ht="21">
      <c r="A10" s="79"/>
      <c r="B10" s="80"/>
      <c r="C10" s="80"/>
      <c r="D10" s="80"/>
      <c r="E10" s="81"/>
    </row>
    <row r="11" spans="1:5" ht="21">
      <c r="A11" s="79"/>
      <c r="B11" s="80"/>
      <c r="C11" s="80"/>
      <c r="D11" s="80"/>
      <c r="E11" s="81"/>
    </row>
    <row r="12" spans="1:5" ht="21">
      <c r="A12" s="79"/>
      <c r="B12" s="80"/>
      <c r="C12" s="80"/>
      <c r="D12" s="80"/>
      <c r="E12" s="81"/>
    </row>
    <row r="13" spans="1:5" ht="21">
      <c r="A13" s="79"/>
      <c r="B13" s="80"/>
      <c r="C13" s="80"/>
      <c r="D13" s="80"/>
      <c r="E13" s="81"/>
    </row>
    <row r="14" spans="1:5" ht="21">
      <c r="A14" s="79"/>
      <c r="B14" s="80"/>
      <c r="C14" s="80"/>
      <c r="D14" s="80"/>
      <c r="E14" s="81"/>
    </row>
    <row r="15" spans="1:5" ht="21">
      <c r="A15" s="79"/>
      <c r="B15" s="80"/>
      <c r="C15" s="80"/>
      <c r="D15" s="80"/>
      <c r="E15" s="81"/>
    </row>
    <row r="16" spans="1:5" ht="21">
      <c r="A16" s="79"/>
      <c r="B16" s="80"/>
      <c r="C16" s="80"/>
      <c r="D16" s="80"/>
      <c r="E16" s="81"/>
    </row>
    <row r="17" spans="1:5" ht="21">
      <c r="A17" s="79"/>
      <c r="B17" s="80"/>
      <c r="C17" s="80"/>
      <c r="D17" s="80"/>
      <c r="E17" s="81"/>
    </row>
    <row r="18" spans="1:5" ht="21">
      <c r="A18" s="79"/>
      <c r="B18" s="80"/>
      <c r="C18" s="80"/>
      <c r="D18" s="80"/>
      <c r="E18" s="81"/>
    </row>
    <row r="19" spans="1:5" ht="21">
      <c r="A19" s="79"/>
      <c r="B19" s="80"/>
      <c r="C19" s="80"/>
      <c r="D19" s="80"/>
      <c r="E19" s="81"/>
    </row>
    <row r="20" spans="1:5" ht="21">
      <c r="A20" s="79"/>
      <c r="B20" s="80"/>
      <c r="C20" s="80"/>
      <c r="D20" s="80"/>
      <c r="E20" s="81"/>
    </row>
    <row r="21" spans="1:5" ht="28.5">
      <c r="A21" s="82"/>
      <c r="B21" s="83"/>
      <c r="C21" s="83"/>
      <c r="D21" s="84"/>
      <c r="E21" s="85"/>
    </row>
    <row r="22" spans="1:5" ht="28.5">
      <c r="A22" s="82"/>
      <c r="B22" s="83"/>
      <c r="C22" s="83"/>
      <c r="D22" s="84"/>
      <c r="E22" s="86"/>
    </row>
    <row r="23" spans="1:5" ht="29.25" thickBot="1">
      <c r="A23" s="87" t="s">
        <v>237</v>
      </c>
      <c r="B23" s="83"/>
      <c r="C23" s="83"/>
      <c r="D23" s="84"/>
      <c r="E23" s="86"/>
    </row>
    <row r="24" spans="1:5" ht="45.75" customHeight="1" thickBot="1">
      <c r="A24" s="88">
        <v>1</v>
      </c>
      <c r="B24" s="89"/>
      <c r="C24" s="89" t="s">
        <v>264</v>
      </c>
      <c r="D24" s="89"/>
      <c r="E24" s="90"/>
    </row>
    <row r="25" spans="1:5" ht="22.5" customHeight="1">
      <c r="A25" s="95"/>
      <c r="B25" s="96"/>
      <c r="C25" s="97" t="s">
        <v>238</v>
      </c>
      <c r="D25" s="305" t="s">
        <v>263</v>
      </c>
      <c r="E25" s="306"/>
    </row>
    <row r="26" spans="1:5" ht="84.75" customHeight="1">
      <c r="A26" s="91"/>
      <c r="B26" s="92"/>
      <c r="C26" s="93"/>
      <c r="D26" s="325"/>
      <c r="E26" s="326"/>
    </row>
    <row r="27" spans="1:5" ht="23.25" customHeight="1">
      <c r="A27" s="91"/>
      <c r="B27" s="92"/>
      <c r="C27" s="93" t="s">
        <v>238</v>
      </c>
      <c r="D27" s="317" t="s">
        <v>265</v>
      </c>
      <c r="E27" s="318"/>
    </row>
    <row r="28" spans="1:5" ht="20.25" customHeight="1" thickBot="1">
      <c r="A28" s="99"/>
      <c r="B28" s="100"/>
      <c r="C28" s="101" t="s">
        <v>238</v>
      </c>
      <c r="D28" s="100" t="s">
        <v>239</v>
      </c>
      <c r="E28" s="102"/>
    </row>
    <row r="29" spans="1:5" ht="51" customHeight="1" thickBot="1">
      <c r="A29" s="88">
        <v>2</v>
      </c>
      <c r="B29" s="89"/>
      <c r="C29" s="89" t="s">
        <v>240</v>
      </c>
      <c r="D29" s="88"/>
      <c r="E29" s="90"/>
    </row>
    <row r="30" spans="1:5" ht="21" customHeight="1">
      <c r="A30" s="91"/>
      <c r="B30" s="92"/>
      <c r="C30" s="93" t="s">
        <v>238</v>
      </c>
      <c r="D30" s="317" t="s">
        <v>241</v>
      </c>
      <c r="E30" s="318"/>
    </row>
    <row r="31" spans="1:5" ht="21" customHeight="1" thickBot="1">
      <c r="A31" s="91"/>
      <c r="B31" s="92"/>
      <c r="C31" s="93" t="s">
        <v>238</v>
      </c>
      <c r="D31" s="317" t="s">
        <v>266</v>
      </c>
      <c r="E31" s="318"/>
    </row>
    <row r="32" spans="1:5" ht="51.75" customHeight="1" thickBot="1">
      <c r="A32" s="88">
        <v>3</v>
      </c>
      <c r="B32" s="89"/>
      <c r="C32" s="89" t="s">
        <v>242</v>
      </c>
      <c r="D32" s="88"/>
      <c r="E32" s="90"/>
    </row>
    <row r="33" spans="1:5" ht="33.75" customHeight="1">
      <c r="A33" s="91"/>
      <c r="B33" s="92"/>
      <c r="C33" s="136" t="s">
        <v>238</v>
      </c>
      <c r="D33" s="315" t="s">
        <v>243</v>
      </c>
      <c r="E33" s="316"/>
    </row>
    <row r="34" spans="1:5" ht="33.75" customHeight="1" thickBot="1">
      <c r="A34" s="91"/>
      <c r="B34" s="92"/>
      <c r="C34" s="136" t="s">
        <v>238</v>
      </c>
      <c r="D34" s="311" t="s">
        <v>267</v>
      </c>
      <c r="E34" s="312"/>
    </row>
    <row r="35" spans="1:5" ht="48" customHeight="1" thickBot="1">
      <c r="A35" s="88">
        <v>4</v>
      </c>
      <c r="B35" s="89"/>
      <c r="C35" s="89" t="s">
        <v>244</v>
      </c>
      <c r="D35" s="88"/>
      <c r="E35" s="103"/>
    </row>
    <row r="36" spans="1:5" ht="21.75" customHeight="1">
      <c r="A36" s="91"/>
      <c r="B36" s="92"/>
      <c r="C36" s="136" t="s">
        <v>238</v>
      </c>
      <c r="D36" s="315" t="s">
        <v>268</v>
      </c>
      <c r="E36" s="316"/>
    </row>
    <row r="37" spans="1:5" ht="57" customHeight="1">
      <c r="A37" s="91"/>
      <c r="B37" s="92"/>
      <c r="C37" s="93" t="s">
        <v>238</v>
      </c>
      <c r="D37" s="311" t="s">
        <v>270</v>
      </c>
      <c r="E37" s="312"/>
    </row>
    <row r="38" spans="1:5" ht="29.25" customHeight="1" thickBot="1">
      <c r="A38" s="91"/>
      <c r="B38" s="92"/>
      <c r="C38" s="93" t="s">
        <v>238</v>
      </c>
      <c r="D38" s="311" t="s">
        <v>245</v>
      </c>
      <c r="E38" s="312"/>
    </row>
    <row r="39" spans="1:5" ht="42.75" customHeight="1" thickBot="1">
      <c r="A39" s="88">
        <v>5</v>
      </c>
      <c r="B39" s="89"/>
      <c r="C39" s="89" t="s">
        <v>246</v>
      </c>
      <c r="D39" s="88"/>
      <c r="E39" s="108"/>
    </row>
    <row r="40" spans="1:5" ht="21" customHeight="1">
      <c r="A40" s="104"/>
      <c r="B40" s="96"/>
      <c r="C40" s="97" t="s">
        <v>238</v>
      </c>
      <c r="D40" s="305" t="s">
        <v>269</v>
      </c>
      <c r="E40" s="306"/>
    </row>
    <row r="41" spans="1:5" ht="67.5" customHeight="1">
      <c r="A41" s="91"/>
      <c r="B41" s="92"/>
      <c r="C41" s="93" t="s">
        <v>238</v>
      </c>
      <c r="D41" s="311" t="s">
        <v>271</v>
      </c>
      <c r="E41" s="312"/>
    </row>
    <row r="42" spans="1:5" ht="33" customHeight="1" thickBot="1">
      <c r="A42" s="111"/>
      <c r="B42" s="100"/>
      <c r="C42" s="101" t="s">
        <v>238</v>
      </c>
      <c r="D42" s="313" t="s">
        <v>247</v>
      </c>
      <c r="E42" s="314"/>
    </row>
    <row r="43" spans="1:5" ht="45.75" customHeight="1" thickBot="1">
      <c r="A43" s="88">
        <v>6</v>
      </c>
      <c r="B43" s="89"/>
      <c r="C43" s="89" t="s">
        <v>272</v>
      </c>
      <c r="D43" s="88"/>
      <c r="E43" s="103"/>
    </row>
    <row r="44" spans="1:5" ht="18.75">
      <c r="A44" s="95"/>
      <c r="B44" s="109"/>
      <c r="C44" s="93" t="s">
        <v>238</v>
      </c>
      <c r="D44" s="309" t="s">
        <v>249</v>
      </c>
      <c r="E44" s="310"/>
    </row>
    <row r="45" spans="1:5" ht="80.25" customHeight="1">
      <c r="A45" s="91"/>
      <c r="B45" s="92"/>
      <c r="C45" s="92"/>
      <c r="D45" s="112" t="s">
        <v>103</v>
      </c>
      <c r="E45" s="114" t="s">
        <v>250</v>
      </c>
    </row>
    <row r="46" spans="1:5" ht="42" customHeight="1">
      <c r="A46" s="91"/>
      <c r="B46" s="92"/>
      <c r="C46" s="113"/>
      <c r="D46" s="112" t="s">
        <v>103</v>
      </c>
      <c r="E46" s="94" t="s">
        <v>251</v>
      </c>
    </row>
    <row r="47" spans="1:5" ht="18.75">
      <c r="A47" s="91"/>
      <c r="B47" s="92"/>
      <c r="C47" s="113"/>
      <c r="D47" s="112" t="s">
        <v>103</v>
      </c>
      <c r="E47" s="98" t="s">
        <v>252</v>
      </c>
    </row>
    <row r="48" spans="1:5" ht="37.5">
      <c r="A48" s="91"/>
      <c r="B48" s="92"/>
      <c r="C48" s="113"/>
      <c r="D48" s="112" t="s">
        <v>103</v>
      </c>
      <c r="E48" s="115" t="s">
        <v>253</v>
      </c>
    </row>
    <row r="49" spans="1:5" ht="18.75">
      <c r="A49" s="91"/>
      <c r="B49" s="92"/>
      <c r="C49" s="113"/>
      <c r="D49" s="112" t="s">
        <v>103</v>
      </c>
      <c r="E49" s="105" t="s">
        <v>248</v>
      </c>
    </row>
    <row r="50" spans="1:5" ht="8.25" customHeight="1" thickBot="1">
      <c r="A50" s="99"/>
      <c r="B50" s="110"/>
      <c r="C50" s="116"/>
      <c r="D50" s="116"/>
      <c r="E50" s="117"/>
    </row>
    <row r="51" spans="1:5" ht="36.75" customHeight="1" thickBot="1">
      <c r="A51" s="88">
        <v>7</v>
      </c>
      <c r="B51" s="89"/>
      <c r="C51" s="89" t="s">
        <v>254</v>
      </c>
      <c r="D51" s="88"/>
      <c r="E51" s="88"/>
    </row>
    <row r="52" spans="1:5" ht="39.75" customHeight="1">
      <c r="A52" s="91"/>
      <c r="B52" s="92"/>
      <c r="C52" s="93" t="s">
        <v>238</v>
      </c>
      <c r="D52" s="303" t="s">
        <v>255</v>
      </c>
      <c r="E52" s="304"/>
    </row>
    <row r="53" spans="1:5" ht="18.75">
      <c r="A53" s="91"/>
      <c r="B53" s="92"/>
      <c r="C53" s="118" t="s">
        <v>238</v>
      </c>
      <c r="D53" s="98" t="s">
        <v>256</v>
      </c>
      <c r="E53" s="105"/>
    </row>
    <row r="54" spans="1:5" ht="18.75">
      <c r="A54" s="91"/>
      <c r="B54" s="92"/>
      <c r="C54" s="92"/>
      <c r="D54" s="112" t="s">
        <v>103</v>
      </c>
      <c r="E54" s="98" t="s">
        <v>257</v>
      </c>
    </row>
    <row r="55" spans="1:5" ht="19.5" thickBot="1">
      <c r="A55" s="91"/>
      <c r="B55" s="92"/>
      <c r="C55" s="92"/>
      <c r="D55" s="112"/>
      <c r="E55" s="98"/>
    </row>
    <row r="56" spans="1:5" ht="34.5" customHeight="1">
      <c r="A56" s="106">
        <v>8</v>
      </c>
      <c r="B56" s="107"/>
      <c r="C56" s="107" t="s">
        <v>258</v>
      </c>
      <c r="D56" s="106"/>
      <c r="E56" s="106"/>
    </row>
    <row r="57" spans="1:5" ht="18.75">
      <c r="A57" s="104"/>
      <c r="B57" s="96"/>
      <c r="C57" s="97" t="s">
        <v>238</v>
      </c>
      <c r="D57" s="305" t="s">
        <v>259</v>
      </c>
      <c r="E57" s="306"/>
    </row>
    <row r="58" spans="1:5" ht="18.75">
      <c r="A58" s="91"/>
      <c r="B58" s="92"/>
      <c r="C58" s="93" t="s">
        <v>238</v>
      </c>
      <c r="D58" s="98" t="s">
        <v>260</v>
      </c>
      <c r="E58" s="105"/>
    </row>
    <row r="59" spans="1:5" ht="18.75">
      <c r="A59" s="91"/>
      <c r="B59" s="92"/>
      <c r="C59" s="118" t="s">
        <v>238</v>
      </c>
      <c r="D59" s="307" t="s">
        <v>261</v>
      </c>
      <c r="E59" s="308"/>
    </row>
    <row r="60" spans="1:5" ht="18.75">
      <c r="A60" s="91"/>
      <c r="B60" s="92"/>
      <c r="C60" s="118" t="s">
        <v>238</v>
      </c>
      <c r="D60" s="113" t="s">
        <v>262</v>
      </c>
      <c r="E60" s="105"/>
    </row>
    <row r="61" spans="1:5" ht="19.5" thickBot="1">
      <c r="A61" s="99"/>
      <c r="B61" s="110"/>
      <c r="C61" s="116"/>
      <c r="D61" s="116"/>
      <c r="E61" s="117"/>
    </row>
    <row r="62" spans="1:5" ht="22.5" customHeight="1" thickBot="1">
      <c r="A62" s="119"/>
      <c r="B62" s="120"/>
      <c r="C62" s="301"/>
      <c r="D62" s="301"/>
      <c r="E62" s="302"/>
    </row>
    <row r="63" spans="1:5">
      <c r="A63" s="121"/>
      <c r="B63" s="122"/>
      <c r="C63" s="123"/>
      <c r="D63" s="124"/>
      <c r="E63" s="125"/>
    </row>
    <row r="64" spans="1:5">
      <c r="A64" s="126"/>
      <c r="B64" s="84"/>
      <c r="C64" s="127"/>
      <c r="D64" s="127"/>
      <c r="E64" s="128"/>
    </row>
    <row r="65" spans="1:5">
      <c r="A65" s="126"/>
      <c r="B65" s="84"/>
      <c r="C65" s="84"/>
      <c r="D65" s="84"/>
      <c r="E65" s="128"/>
    </row>
    <row r="66" spans="1:5">
      <c r="A66" s="126"/>
      <c r="B66" s="84"/>
      <c r="C66" s="84"/>
      <c r="D66" s="84"/>
      <c r="E66" s="128"/>
    </row>
    <row r="67" spans="1:5">
      <c r="A67" s="126"/>
      <c r="B67" s="84"/>
      <c r="C67" s="84"/>
      <c r="D67" s="84"/>
      <c r="E67" s="128"/>
    </row>
    <row r="68" spans="1:5">
      <c r="A68" s="126"/>
      <c r="B68" s="84"/>
      <c r="C68" s="84"/>
      <c r="D68" s="84"/>
      <c r="E68" s="129"/>
    </row>
    <row r="69" spans="1:5">
      <c r="A69" s="126"/>
      <c r="B69" s="84"/>
      <c r="C69" s="84"/>
      <c r="D69" s="84"/>
      <c r="E69" s="128"/>
    </row>
    <row r="70" spans="1:5">
      <c r="A70" s="126"/>
      <c r="B70" s="84"/>
      <c r="C70" s="84"/>
      <c r="D70" s="84"/>
      <c r="E70" s="128"/>
    </row>
    <row r="71" spans="1:5">
      <c r="A71" s="126"/>
      <c r="B71" s="84"/>
      <c r="C71" s="130"/>
      <c r="D71" s="84"/>
      <c r="E71" s="128"/>
    </row>
    <row r="72" spans="1:5" ht="13.5" thickBot="1">
      <c r="A72" s="131"/>
      <c r="B72" s="132"/>
      <c r="C72" s="132"/>
      <c r="D72" s="132"/>
      <c r="E72" s="133"/>
    </row>
  </sheetData>
  <sheetProtection selectLockedCells="1" selectUnlockedCells="1"/>
  <mergeCells count="20">
    <mergeCell ref="D27:E27"/>
    <mergeCell ref="D30:E30"/>
    <mergeCell ref="D31:E31"/>
    <mergeCell ref="A2:E2"/>
    <mergeCell ref="A3:E3"/>
    <mergeCell ref="D25:E25"/>
    <mergeCell ref="D26:E26"/>
    <mergeCell ref="D36:E36"/>
    <mergeCell ref="D37:E37"/>
    <mergeCell ref="D38:E38"/>
    <mergeCell ref="D40:E40"/>
    <mergeCell ref="D33:E33"/>
    <mergeCell ref="D34:E34"/>
    <mergeCell ref="C62:E62"/>
    <mergeCell ref="D52:E52"/>
    <mergeCell ref="D57:E57"/>
    <mergeCell ref="D59:E59"/>
    <mergeCell ref="D44:E44"/>
    <mergeCell ref="D41:E41"/>
    <mergeCell ref="D42:E42"/>
  </mergeCells>
  <pageMargins left="0.7" right="0.7" top="0.75" bottom="0.75" header="0.3" footer="0.3"/>
  <pageSetup orientation="portrait" r:id="rId1"/>
  <rowBreaks count="1" manualBreakCount="1">
    <brk id="7" max="16383" man="1"/>
  </rowBreaks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2:D24"/>
  <sheetViews>
    <sheetView showGridLines="0" showRowColHeaders="0" workbookViewId="0">
      <selection activeCell="D34" sqref="D34"/>
    </sheetView>
  </sheetViews>
  <sheetFormatPr defaultRowHeight="12.75"/>
  <cols>
    <col min="1" max="1" width="9.140625" style="15"/>
    <col min="2" max="2" width="24.5703125" style="15" customWidth="1"/>
    <col min="3" max="3" width="3" style="15" customWidth="1"/>
    <col min="4" max="4" width="69.5703125" style="15" customWidth="1"/>
    <col min="5" max="16384" width="9.140625" style="15"/>
  </cols>
  <sheetData>
    <row r="2" spans="2:4" ht="21">
      <c r="B2" s="72" t="s">
        <v>229</v>
      </c>
    </row>
    <row r="7" spans="2:4" ht="15.75">
      <c r="B7" s="142" t="s">
        <v>94</v>
      </c>
      <c r="C7" s="73" t="s">
        <v>95</v>
      </c>
      <c r="D7" s="263"/>
    </row>
    <row r="8" spans="2:4" ht="15.75">
      <c r="B8" s="142" t="s">
        <v>230</v>
      </c>
      <c r="C8" s="73" t="s">
        <v>95</v>
      </c>
      <c r="D8" s="263"/>
    </row>
    <row r="9" spans="2:4" ht="15.75">
      <c r="B9" s="143" t="s">
        <v>231</v>
      </c>
      <c r="C9" s="73" t="s">
        <v>95</v>
      </c>
      <c r="D9" s="264"/>
    </row>
    <row r="10" spans="2:4" ht="15.75">
      <c r="B10" s="142" t="s">
        <v>96</v>
      </c>
      <c r="C10" s="73" t="s">
        <v>95</v>
      </c>
      <c r="D10" s="263">
        <v>3</v>
      </c>
    </row>
    <row r="11" spans="2:4" ht="15.75">
      <c r="B11" s="143" t="s">
        <v>232</v>
      </c>
      <c r="C11" s="73" t="s">
        <v>95</v>
      </c>
      <c r="D11" s="263" t="s">
        <v>233</v>
      </c>
    </row>
    <row r="12" spans="2:4" ht="15.75">
      <c r="B12" s="142" t="s">
        <v>97</v>
      </c>
      <c r="C12" s="73" t="s">
        <v>95</v>
      </c>
      <c r="D12" s="263" t="s">
        <v>315</v>
      </c>
    </row>
    <row r="13" spans="2:4" ht="15.75">
      <c r="B13" s="142" t="s">
        <v>234</v>
      </c>
      <c r="C13" s="73" t="s">
        <v>95</v>
      </c>
      <c r="D13" s="263" t="s">
        <v>314</v>
      </c>
    </row>
    <row r="14" spans="2:4" ht="15.75">
      <c r="B14" s="142" t="s">
        <v>225</v>
      </c>
      <c r="C14" s="73" t="s">
        <v>95</v>
      </c>
      <c r="D14" s="263"/>
    </row>
    <row r="15" spans="2:4" ht="15">
      <c r="C15" s="3"/>
      <c r="D15" s="74"/>
    </row>
    <row r="16" spans="2:4" ht="15">
      <c r="D16" s="74"/>
    </row>
    <row r="17" spans="2:4" ht="15">
      <c r="B17" s="75" t="s">
        <v>235</v>
      </c>
    </row>
    <row r="21" spans="2:4">
      <c r="B21" s="14"/>
    </row>
    <row r="24" spans="2:4">
      <c r="D24" s="14"/>
    </row>
  </sheetData>
  <sheetProtection selectLockedCells="1"/>
  <protectedRanges>
    <protectedRange password="D18C" sqref="D7" name="Range1_1_1_1"/>
  </protectedRange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7:C58"/>
  <sheetViews>
    <sheetView showGridLines="0" showRowColHeaders="0" topLeftCell="A34" zoomScale="80" zoomScaleNormal="80" workbookViewId="0">
      <selection activeCell="D66" sqref="D66"/>
    </sheetView>
  </sheetViews>
  <sheetFormatPr defaultRowHeight="12.75"/>
  <cols>
    <col min="2" max="2" width="25.28515625" customWidth="1"/>
    <col min="3" max="3" width="27.28515625" customWidth="1"/>
  </cols>
  <sheetData>
    <row r="7" spans="1:3" ht="15.75">
      <c r="A7" s="215" t="str">
        <f>"Kelas "</f>
        <v xml:space="preserve">Kelas </v>
      </c>
      <c r="B7" s="3"/>
      <c r="C7" s="216" t="str">
        <f>" : "&amp;'Data Sekolah'!$D$10</f>
        <v xml:space="preserve"> : 3</v>
      </c>
    </row>
    <row r="8" spans="1:3" ht="15">
      <c r="A8" s="15" t="s">
        <v>97</v>
      </c>
      <c r="B8" s="3"/>
      <c r="C8" s="216" t="str">
        <f>" : "&amp;'Data Sekolah'!D12</f>
        <v xml:space="preserve"> : Ganjil</v>
      </c>
    </row>
    <row r="9" spans="1:3" ht="15">
      <c r="A9" s="15" t="s">
        <v>93</v>
      </c>
      <c r="B9" s="3"/>
      <c r="C9" s="216" t="str">
        <f>" : "&amp;'Data Sekolah'!$D$13</f>
        <v xml:space="preserve"> : 2019/2020</v>
      </c>
    </row>
    <row r="11" spans="1:3">
      <c r="A11" s="327" t="s">
        <v>100</v>
      </c>
      <c r="B11" s="327" t="s">
        <v>220</v>
      </c>
      <c r="C11" s="327" t="s">
        <v>221</v>
      </c>
    </row>
    <row r="12" spans="1:3">
      <c r="A12" s="327"/>
      <c r="B12" s="327"/>
      <c r="C12" s="327"/>
    </row>
    <row r="13" spans="1:3" ht="15">
      <c r="A13" s="20">
        <v>1</v>
      </c>
      <c r="B13" s="207"/>
      <c r="C13" s="208"/>
    </row>
    <row r="14" spans="1:3" ht="15">
      <c r="A14" s="20">
        <v>2</v>
      </c>
      <c r="B14" s="209"/>
      <c r="C14" s="208"/>
    </row>
    <row r="15" spans="1:3" ht="15">
      <c r="A15" s="20">
        <v>3</v>
      </c>
      <c r="B15" s="209"/>
      <c r="C15" s="208"/>
    </row>
    <row r="16" spans="1:3" ht="15">
      <c r="A16" s="20">
        <v>4</v>
      </c>
      <c r="B16" s="209"/>
      <c r="C16" s="208"/>
    </row>
    <row r="17" spans="1:3" ht="15">
      <c r="A17" s="20">
        <v>5</v>
      </c>
      <c r="B17" s="209"/>
      <c r="C17" s="208"/>
    </row>
    <row r="18" spans="1:3" ht="15">
      <c r="A18" s="20">
        <v>6</v>
      </c>
      <c r="B18" s="209"/>
      <c r="C18" s="208"/>
    </row>
    <row r="19" spans="1:3" ht="15">
      <c r="A19" s="20">
        <v>7</v>
      </c>
      <c r="B19" s="209"/>
      <c r="C19" s="208"/>
    </row>
    <row r="20" spans="1:3" ht="15">
      <c r="A20" s="20">
        <v>8</v>
      </c>
      <c r="B20" s="209"/>
      <c r="C20" s="208"/>
    </row>
    <row r="21" spans="1:3" ht="15">
      <c r="A21" s="20">
        <v>9</v>
      </c>
      <c r="B21" s="209"/>
      <c r="C21" s="208"/>
    </row>
    <row r="22" spans="1:3" ht="15">
      <c r="A22" s="20">
        <v>10</v>
      </c>
      <c r="B22" s="209"/>
      <c r="C22" s="208"/>
    </row>
    <row r="23" spans="1:3" ht="15">
      <c r="A23" s="20">
        <v>11</v>
      </c>
      <c r="B23" s="209"/>
      <c r="C23" s="208"/>
    </row>
    <row r="24" spans="1:3" ht="15">
      <c r="A24" s="20">
        <v>12</v>
      </c>
      <c r="B24" s="209"/>
      <c r="C24" s="208"/>
    </row>
    <row r="25" spans="1:3" ht="15">
      <c r="A25" s="20">
        <v>13</v>
      </c>
      <c r="B25" s="209"/>
      <c r="C25" s="208"/>
    </row>
    <row r="26" spans="1:3" ht="15">
      <c r="A26" s="20">
        <v>14</v>
      </c>
      <c r="B26" s="209"/>
      <c r="C26" s="208"/>
    </row>
    <row r="27" spans="1:3" ht="15">
      <c r="A27" s="20">
        <v>15</v>
      </c>
      <c r="B27" s="209"/>
      <c r="C27" s="208"/>
    </row>
    <row r="28" spans="1:3" ht="15">
      <c r="A28" s="20">
        <v>16</v>
      </c>
      <c r="B28" s="209"/>
      <c r="C28" s="208"/>
    </row>
    <row r="29" spans="1:3" ht="15">
      <c r="A29" s="20">
        <v>17</v>
      </c>
      <c r="B29" s="209"/>
      <c r="C29" s="208"/>
    </row>
    <row r="30" spans="1:3" ht="15">
      <c r="A30" s="20">
        <v>18</v>
      </c>
      <c r="B30" s="209"/>
      <c r="C30" s="208"/>
    </row>
    <row r="31" spans="1:3" ht="15">
      <c r="A31" s="20">
        <v>19</v>
      </c>
      <c r="B31" s="209"/>
      <c r="C31" s="208"/>
    </row>
    <row r="32" spans="1:3" ht="15">
      <c r="A32" s="20">
        <v>20</v>
      </c>
      <c r="B32" s="209"/>
      <c r="C32" s="208"/>
    </row>
    <row r="33" spans="1:3" ht="15">
      <c r="A33" s="20">
        <v>21</v>
      </c>
      <c r="B33" s="209"/>
      <c r="C33" s="208"/>
    </row>
    <row r="34" spans="1:3" ht="15">
      <c r="A34" s="20">
        <v>22</v>
      </c>
      <c r="B34" s="209"/>
      <c r="C34" s="208"/>
    </row>
    <row r="35" spans="1:3" ht="15">
      <c r="A35" s="20">
        <v>23</v>
      </c>
      <c r="B35" s="209"/>
      <c r="C35" s="208"/>
    </row>
    <row r="36" spans="1:3" ht="15">
      <c r="A36" s="20">
        <v>24</v>
      </c>
      <c r="B36" s="209"/>
      <c r="C36" s="208"/>
    </row>
    <row r="37" spans="1:3" ht="15">
      <c r="A37" s="20">
        <v>25</v>
      </c>
      <c r="B37" s="209"/>
      <c r="C37" s="208"/>
    </row>
    <row r="38" spans="1:3" ht="15">
      <c r="A38" s="20">
        <v>26</v>
      </c>
      <c r="B38" s="209"/>
      <c r="C38" s="208"/>
    </row>
    <row r="39" spans="1:3" ht="15">
      <c r="A39" s="20">
        <v>27</v>
      </c>
      <c r="B39" s="209"/>
      <c r="C39" s="208"/>
    </row>
    <row r="40" spans="1:3" ht="15">
      <c r="A40" s="20">
        <v>28</v>
      </c>
      <c r="B40" s="209"/>
      <c r="C40" s="208"/>
    </row>
    <row r="41" spans="1:3" ht="15">
      <c r="A41" s="20">
        <v>29</v>
      </c>
      <c r="B41" s="209"/>
      <c r="C41" s="208"/>
    </row>
    <row r="42" spans="1:3" ht="15">
      <c r="A42" s="20">
        <v>30</v>
      </c>
      <c r="B42" s="209"/>
      <c r="C42" s="208"/>
    </row>
    <row r="43" spans="1:3" ht="15">
      <c r="A43" s="20">
        <v>31</v>
      </c>
      <c r="B43" s="209"/>
      <c r="C43" s="208"/>
    </row>
    <row r="44" spans="1:3" ht="15">
      <c r="A44" s="20">
        <v>32</v>
      </c>
      <c r="B44" s="209"/>
      <c r="C44" s="208"/>
    </row>
    <row r="45" spans="1:3" ht="15">
      <c r="A45" s="20">
        <v>33</v>
      </c>
      <c r="B45" s="209"/>
      <c r="C45" s="208"/>
    </row>
    <row r="46" spans="1:3" ht="15">
      <c r="A46" s="20">
        <v>34</v>
      </c>
      <c r="B46" s="209"/>
      <c r="C46" s="208"/>
    </row>
    <row r="47" spans="1:3" ht="15">
      <c r="A47" s="20">
        <v>35</v>
      </c>
      <c r="B47" s="209"/>
      <c r="C47" s="208"/>
    </row>
    <row r="48" spans="1:3" ht="15">
      <c r="A48" s="20">
        <v>36</v>
      </c>
      <c r="B48" s="209"/>
      <c r="C48" s="208"/>
    </row>
    <row r="49" spans="1:3" ht="15">
      <c r="A49" s="20">
        <v>37</v>
      </c>
      <c r="B49" s="209"/>
      <c r="C49" s="208"/>
    </row>
    <row r="50" spans="1:3" ht="15">
      <c r="A50" s="20">
        <v>38</v>
      </c>
      <c r="B50" s="209"/>
      <c r="C50" s="208"/>
    </row>
    <row r="51" spans="1:3" ht="15">
      <c r="A51" s="20">
        <v>39</v>
      </c>
      <c r="B51" s="209"/>
      <c r="C51" s="208"/>
    </row>
    <row r="52" spans="1:3" ht="15">
      <c r="A52" s="20">
        <v>40</v>
      </c>
      <c r="B52" s="209"/>
      <c r="C52" s="208"/>
    </row>
    <row r="53" spans="1:3" ht="15">
      <c r="A53" s="20">
        <v>41</v>
      </c>
      <c r="B53" s="209"/>
      <c r="C53" s="208"/>
    </row>
    <row r="54" spans="1:3" ht="15">
      <c r="A54" s="20">
        <v>42</v>
      </c>
      <c r="B54" s="209"/>
      <c r="C54" s="208"/>
    </row>
    <row r="55" spans="1:3" ht="15">
      <c r="A55" s="20">
        <v>43</v>
      </c>
      <c r="B55" s="209"/>
      <c r="C55" s="208"/>
    </row>
    <row r="56" spans="1:3" ht="15">
      <c r="A56" s="20">
        <v>44</v>
      </c>
      <c r="B56" s="209"/>
      <c r="C56" s="208"/>
    </row>
    <row r="57" spans="1:3" ht="15">
      <c r="A57" s="20">
        <v>45</v>
      </c>
      <c r="B57" s="209"/>
      <c r="C57" s="208"/>
    </row>
    <row r="58" spans="1:3" ht="15">
      <c r="A58" s="21" t="s">
        <v>222</v>
      </c>
      <c r="B58" s="21" t="s">
        <v>222</v>
      </c>
      <c r="C58" s="21" t="s">
        <v>222</v>
      </c>
    </row>
  </sheetData>
  <sheetProtection selectLockedCells="1"/>
  <mergeCells count="3">
    <mergeCell ref="A11:A12"/>
    <mergeCell ref="B11:B12"/>
    <mergeCell ref="C11:C12"/>
  </mergeCells>
  <phoneticPr fontId="2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7:F43"/>
  <sheetViews>
    <sheetView showGridLines="0" showRowColHeaders="0" topLeftCell="B1" zoomScale="75" zoomScaleNormal="75" workbookViewId="0">
      <selection activeCell="E25" sqref="E25"/>
    </sheetView>
  </sheetViews>
  <sheetFormatPr defaultRowHeight="12.75"/>
  <cols>
    <col min="1" max="1" width="9.140625" style="58" hidden="1" customWidth="1"/>
    <col min="2" max="2" width="5.28515625" style="58" customWidth="1"/>
    <col min="3" max="3" width="46" style="58" customWidth="1"/>
    <col min="4" max="4" width="6.140625" style="58" hidden="1" customWidth="1"/>
    <col min="5" max="5" width="70.42578125" style="58" customWidth="1"/>
    <col min="6" max="6" width="58.5703125" style="58" customWidth="1"/>
    <col min="7" max="16384" width="9.140625" style="58"/>
  </cols>
  <sheetData>
    <row r="7" spans="2:6" ht="20.100000000000001" customHeight="1">
      <c r="B7" s="342" t="s">
        <v>0</v>
      </c>
      <c r="C7" s="342" t="s">
        <v>2</v>
      </c>
      <c r="D7" s="342" t="s">
        <v>104</v>
      </c>
      <c r="E7" s="331" t="s">
        <v>1</v>
      </c>
      <c r="F7" s="332"/>
    </row>
    <row r="8" spans="2:6" ht="20.100000000000001" customHeight="1">
      <c r="B8" s="343"/>
      <c r="C8" s="343"/>
      <c r="D8" s="343"/>
      <c r="E8" s="134" t="s">
        <v>106</v>
      </c>
      <c r="F8" s="134" t="s">
        <v>186</v>
      </c>
    </row>
    <row r="9" spans="2:6" ht="20.100000000000001" hidden="1" customHeight="1">
      <c r="B9" s="328">
        <v>1</v>
      </c>
      <c r="C9" s="344" t="s">
        <v>3</v>
      </c>
      <c r="D9" s="201">
        <v>1</v>
      </c>
      <c r="E9" s="202">
        <v>0</v>
      </c>
      <c r="F9" s="202">
        <v>0</v>
      </c>
    </row>
    <row r="10" spans="2:6" ht="20.100000000000001" customHeight="1">
      <c r="B10" s="329"/>
      <c r="C10" s="345"/>
      <c r="D10" s="203">
        <f t="shared" ref="D10:D15" si="0">1+D9</f>
        <v>2</v>
      </c>
      <c r="E10" s="190" t="s">
        <v>4</v>
      </c>
      <c r="F10" s="190" t="s">
        <v>164</v>
      </c>
    </row>
    <row r="11" spans="2:6" ht="20.100000000000001" customHeight="1">
      <c r="B11" s="329"/>
      <c r="C11" s="345"/>
      <c r="D11" s="203">
        <f t="shared" si="0"/>
        <v>3</v>
      </c>
      <c r="E11" s="190" t="s">
        <v>5</v>
      </c>
      <c r="F11" s="190" t="s">
        <v>137</v>
      </c>
    </row>
    <row r="12" spans="2:6" ht="20.100000000000001" customHeight="1">
      <c r="B12" s="329"/>
      <c r="C12" s="345"/>
      <c r="D12" s="203">
        <f t="shared" si="0"/>
        <v>4</v>
      </c>
      <c r="E12" s="190" t="s">
        <v>6</v>
      </c>
      <c r="F12" s="190" t="s">
        <v>141</v>
      </c>
    </row>
    <row r="13" spans="2:6" ht="20.100000000000001" customHeight="1">
      <c r="B13" s="329"/>
      <c r="C13" s="345"/>
      <c r="D13" s="203">
        <f t="shared" si="0"/>
        <v>5</v>
      </c>
      <c r="E13" s="190" t="s">
        <v>7</v>
      </c>
      <c r="F13" s="190" t="s">
        <v>165</v>
      </c>
    </row>
    <row r="14" spans="2:6" ht="20.100000000000001" customHeight="1">
      <c r="B14" s="329"/>
      <c r="C14" s="345"/>
      <c r="D14" s="203">
        <f t="shared" si="0"/>
        <v>6</v>
      </c>
      <c r="E14" s="190" t="s">
        <v>8</v>
      </c>
      <c r="F14" s="190" t="s">
        <v>140</v>
      </c>
    </row>
    <row r="15" spans="2:6" ht="20.100000000000001" customHeight="1">
      <c r="B15" s="330"/>
      <c r="C15" s="346"/>
      <c r="D15" s="203">
        <f t="shared" si="0"/>
        <v>7</v>
      </c>
      <c r="E15" s="190" t="s">
        <v>9</v>
      </c>
      <c r="F15" s="190" t="s">
        <v>201</v>
      </c>
    </row>
    <row r="16" spans="2:6" ht="20.100000000000001" hidden="1" customHeight="1">
      <c r="B16" s="328">
        <v>2</v>
      </c>
      <c r="C16" s="333" t="s">
        <v>10</v>
      </c>
      <c r="D16" s="204">
        <v>1</v>
      </c>
      <c r="E16" s="192">
        <v>0</v>
      </c>
      <c r="F16" s="192">
        <v>0</v>
      </c>
    </row>
    <row r="17" spans="2:6" ht="20.100000000000001" customHeight="1">
      <c r="B17" s="329"/>
      <c r="C17" s="334"/>
      <c r="D17" s="203">
        <f>1+D16</f>
        <v>2</v>
      </c>
      <c r="E17" s="193" t="s">
        <v>11</v>
      </c>
      <c r="F17" s="193" t="s">
        <v>138</v>
      </c>
    </row>
    <row r="18" spans="2:6" ht="20.100000000000001" customHeight="1">
      <c r="B18" s="329"/>
      <c r="C18" s="334"/>
      <c r="D18" s="203">
        <f t="shared" ref="D18:D26" si="1">1+D17</f>
        <v>3</v>
      </c>
      <c r="E18" s="193" t="s">
        <v>12</v>
      </c>
      <c r="F18" s="193" t="s">
        <v>200</v>
      </c>
    </row>
    <row r="19" spans="2:6" ht="20.100000000000001" customHeight="1">
      <c r="B19" s="329"/>
      <c r="C19" s="334"/>
      <c r="D19" s="203">
        <f t="shared" si="1"/>
        <v>4</v>
      </c>
      <c r="E19" s="193" t="s">
        <v>13</v>
      </c>
      <c r="F19" s="193" t="s">
        <v>129</v>
      </c>
    </row>
    <row r="20" spans="2:6" ht="20.100000000000001" customHeight="1">
      <c r="B20" s="329"/>
      <c r="C20" s="334"/>
      <c r="D20" s="203">
        <f t="shared" si="1"/>
        <v>5</v>
      </c>
      <c r="E20" s="193" t="s">
        <v>14</v>
      </c>
      <c r="F20" s="193" t="s">
        <v>139</v>
      </c>
    </row>
    <row r="21" spans="2:6" ht="20.100000000000001" customHeight="1">
      <c r="B21" s="329"/>
      <c r="C21" s="334"/>
      <c r="D21" s="203">
        <f t="shared" si="1"/>
        <v>6</v>
      </c>
      <c r="E21" s="193" t="s">
        <v>15</v>
      </c>
      <c r="F21" s="193" t="s">
        <v>130</v>
      </c>
    </row>
    <row r="22" spans="2:6" ht="20.100000000000001" customHeight="1">
      <c r="B22" s="329"/>
      <c r="C22" s="334"/>
      <c r="D22" s="203">
        <f t="shared" si="1"/>
        <v>7</v>
      </c>
      <c r="E22" s="193" t="s">
        <v>16</v>
      </c>
      <c r="F22" s="193" t="s">
        <v>131</v>
      </c>
    </row>
    <row r="23" spans="2:6" ht="20.100000000000001" customHeight="1">
      <c r="B23" s="329"/>
      <c r="C23" s="334"/>
      <c r="D23" s="203">
        <f t="shared" si="1"/>
        <v>8</v>
      </c>
      <c r="E23" s="193" t="s">
        <v>17</v>
      </c>
      <c r="F23" s="193" t="s">
        <v>132</v>
      </c>
    </row>
    <row r="24" spans="2:6" ht="20.100000000000001" customHeight="1">
      <c r="B24" s="329"/>
      <c r="C24" s="334"/>
      <c r="D24" s="203">
        <f t="shared" si="1"/>
        <v>9</v>
      </c>
      <c r="E24" s="193" t="s">
        <v>18</v>
      </c>
      <c r="F24" s="193" t="s">
        <v>133</v>
      </c>
    </row>
    <row r="25" spans="2:6" ht="20.100000000000001" customHeight="1">
      <c r="B25" s="329"/>
      <c r="C25" s="334"/>
      <c r="D25" s="203">
        <f t="shared" si="1"/>
        <v>10</v>
      </c>
      <c r="E25" s="193" t="s">
        <v>19</v>
      </c>
      <c r="F25" s="193" t="s">
        <v>134</v>
      </c>
    </row>
    <row r="26" spans="2:6" ht="20.100000000000001" customHeight="1">
      <c r="B26" s="330"/>
      <c r="C26" s="335"/>
      <c r="D26" s="203">
        <f t="shared" si="1"/>
        <v>11</v>
      </c>
      <c r="E26" s="193" t="s">
        <v>20</v>
      </c>
      <c r="F26" s="193" t="s">
        <v>194</v>
      </c>
    </row>
    <row r="27" spans="2:6" ht="20.100000000000001" hidden="1" customHeight="1">
      <c r="B27" s="328">
        <v>3</v>
      </c>
      <c r="C27" s="336" t="s">
        <v>21</v>
      </c>
      <c r="D27" s="204">
        <v>1</v>
      </c>
      <c r="E27" s="192">
        <v>0</v>
      </c>
      <c r="F27" s="192">
        <v>0</v>
      </c>
    </row>
    <row r="28" spans="2:6" ht="20.100000000000001" customHeight="1">
      <c r="B28" s="329"/>
      <c r="C28" s="337"/>
      <c r="D28" s="203">
        <f>1+D27</f>
        <v>2</v>
      </c>
      <c r="E28" s="194" t="s">
        <v>22</v>
      </c>
      <c r="F28" s="194" t="s">
        <v>122</v>
      </c>
    </row>
    <row r="29" spans="2:6" ht="20.100000000000001" customHeight="1">
      <c r="B29" s="329"/>
      <c r="C29" s="337"/>
      <c r="D29" s="203">
        <f>1+D28</f>
        <v>3</v>
      </c>
      <c r="E29" s="194" t="s">
        <v>23</v>
      </c>
      <c r="F29" s="194" t="s">
        <v>123</v>
      </c>
    </row>
    <row r="30" spans="2:6" ht="20.100000000000001" customHeight="1">
      <c r="B30" s="329"/>
      <c r="C30" s="337"/>
      <c r="D30" s="203">
        <f>1+D29</f>
        <v>4</v>
      </c>
      <c r="E30" s="194" t="s">
        <v>24</v>
      </c>
      <c r="F30" s="194" t="s">
        <v>124</v>
      </c>
    </row>
    <row r="31" spans="2:6" ht="20.100000000000001" customHeight="1">
      <c r="B31" s="330"/>
      <c r="C31" s="338"/>
      <c r="D31" s="203">
        <f>1+D30</f>
        <v>5</v>
      </c>
      <c r="E31" s="194" t="s">
        <v>25</v>
      </c>
      <c r="F31" s="194" t="s">
        <v>125</v>
      </c>
    </row>
    <row r="32" spans="2:6" ht="20.100000000000001" hidden="1" customHeight="1">
      <c r="B32" s="328">
        <v>4</v>
      </c>
      <c r="C32" s="339" t="s">
        <v>26</v>
      </c>
      <c r="D32" s="204">
        <v>1</v>
      </c>
      <c r="E32" s="205">
        <v>0</v>
      </c>
      <c r="F32" s="205">
        <v>0</v>
      </c>
    </row>
    <row r="33" spans="2:6" ht="20.100000000000001" customHeight="1">
      <c r="B33" s="329"/>
      <c r="C33" s="340"/>
      <c r="D33" s="203">
        <f t="shared" ref="D33:D38" si="2">1+D32</f>
        <v>2</v>
      </c>
      <c r="E33" s="196" t="s">
        <v>27</v>
      </c>
      <c r="F33" s="196" t="s">
        <v>184</v>
      </c>
    </row>
    <row r="34" spans="2:6" ht="20.100000000000001" customHeight="1">
      <c r="B34" s="329"/>
      <c r="C34" s="340"/>
      <c r="D34" s="203">
        <f t="shared" si="2"/>
        <v>3</v>
      </c>
      <c r="E34" s="196" t="s">
        <v>28</v>
      </c>
      <c r="F34" s="196" t="s">
        <v>121</v>
      </c>
    </row>
    <row r="35" spans="2:6" ht="20.100000000000001" customHeight="1">
      <c r="B35" s="329"/>
      <c r="C35" s="340"/>
      <c r="D35" s="203">
        <f t="shared" si="2"/>
        <v>4</v>
      </c>
      <c r="E35" s="196" t="s">
        <v>29</v>
      </c>
      <c r="F35" s="196" t="s">
        <v>199</v>
      </c>
    </row>
    <row r="36" spans="2:6" ht="20.100000000000001" customHeight="1">
      <c r="B36" s="329"/>
      <c r="C36" s="340"/>
      <c r="D36" s="203">
        <f t="shared" si="2"/>
        <v>5</v>
      </c>
      <c r="E36" s="196" t="s">
        <v>30</v>
      </c>
      <c r="F36" s="196" t="s">
        <v>126</v>
      </c>
    </row>
    <row r="37" spans="2:6" ht="20.100000000000001" customHeight="1">
      <c r="B37" s="329"/>
      <c r="C37" s="340"/>
      <c r="D37" s="203">
        <f t="shared" si="2"/>
        <v>6</v>
      </c>
      <c r="E37" s="196" t="s">
        <v>31</v>
      </c>
      <c r="F37" s="196" t="s">
        <v>127</v>
      </c>
    </row>
    <row r="38" spans="2:6" ht="20.100000000000001" customHeight="1">
      <c r="B38" s="330"/>
      <c r="C38" s="341"/>
      <c r="D38" s="206">
        <f t="shared" si="2"/>
        <v>7</v>
      </c>
      <c r="E38" s="196" t="s">
        <v>32</v>
      </c>
      <c r="F38" s="196" t="s">
        <v>128</v>
      </c>
    </row>
    <row r="39" spans="2:6">
      <c r="B39" s="59"/>
    </row>
    <row r="40" spans="2:6">
      <c r="B40" s="59"/>
    </row>
    <row r="41" spans="2:6">
      <c r="B41" s="59"/>
    </row>
    <row r="42" spans="2:6">
      <c r="B42" s="59"/>
    </row>
    <row r="43" spans="2:6">
      <c r="B43" s="59"/>
    </row>
  </sheetData>
  <sheetProtection selectLockedCells="1"/>
  <mergeCells count="12">
    <mergeCell ref="C9:C15"/>
    <mergeCell ref="B9:B15"/>
    <mergeCell ref="B16:B26"/>
    <mergeCell ref="B27:B31"/>
    <mergeCell ref="B32:B38"/>
    <mergeCell ref="E7:F7"/>
    <mergeCell ref="C16:C26"/>
    <mergeCell ref="C27:C31"/>
    <mergeCell ref="C32:C38"/>
    <mergeCell ref="B7:B8"/>
    <mergeCell ref="C7:C8"/>
    <mergeCell ref="D7:D8"/>
  </mergeCells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7:F76"/>
  <sheetViews>
    <sheetView showGridLines="0" showRowColHeaders="0" topLeftCell="B49" zoomScale="75" zoomScaleNormal="75" workbookViewId="0">
      <selection activeCell="E84" sqref="E84"/>
    </sheetView>
  </sheetViews>
  <sheetFormatPr defaultRowHeight="12.75"/>
  <cols>
    <col min="1" max="1" width="9.140625" hidden="1" customWidth="1"/>
    <col min="3" max="3" width="18.140625" customWidth="1"/>
    <col min="4" max="4" width="5.7109375" hidden="1" customWidth="1"/>
    <col min="5" max="5" width="108.42578125" customWidth="1"/>
    <col min="6" max="6" width="109.140625" customWidth="1"/>
    <col min="7" max="7" width="36.7109375" customWidth="1"/>
  </cols>
  <sheetData>
    <row r="7" spans="2:6" ht="20.100000000000001" customHeight="1">
      <c r="B7" s="358" t="s">
        <v>0</v>
      </c>
      <c r="C7" s="358" t="s">
        <v>2</v>
      </c>
      <c r="D7" s="358" t="s">
        <v>104</v>
      </c>
      <c r="E7" s="347" t="s">
        <v>1</v>
      </c>
      <c r="F7" s="348"/>
    </row>
    <row r="8" spans="2:6" ht="20.100000000000001" customHeight="1">
      <c r="B8" s="359"/>
      <c r="C8" s="359"/>
      <c r="D8" s="359"/>
      <c r="E8" s="17" t="s">
        <v>106</v>
      </c>
      <c r="F8" s="17" t="s">
        <v>186</v>
      </c>
    </row>
    <row r="9" spans="2:6" ht="20.100000000000001" hidden="1" customHeight="1">
      <c r="B9" s="349">
        <v>1</v>
      </c>
      <c r="C9" s="352" t="s">
        <v>33</v>
      </c>
      <c r="D9" s="188">
        <v>1</v>
      </c>
      <c r="E9" s="189">
        <v>0</v>
      </c>
      <c r="F9" s="189">
        <v>0</v>
      </c>
    </row>
    <row r="10" spans="2:6" ht="20.100000000000001" customHeight="1">
      <c r="B10" s="350"/>
      <c r="C10" s="353"/>
      <c r="D10" s="188">
        <f>1+D9</f>
        <v>2</v>
      </c>
      <c r="E10" s="190" t="s">
        <v>35</v>
      </c>
      <c r="F10" s="190" t="s">
        <v>107</v>
      </c>
    </row>
    <row r="11" spans="2:6" ht="20.100000000000001" customHeight="1">
      <c r="B11" s="350"/>
      <c r="C11" s="353"/>
      <c r="D11" s="188">
        <f t="shared" ref="D11:D19" si="0">1+D10</f>
        <v>3</v>
      </c>
      <c r="E11" s="190" t="s">
        <v>36</v>
      </c>
      <c r="F11" s="190" t="s">
        <v>108</v>
      </c>
    </row>
    <row r="12" spans="2:6" ht="20.100000000000001" customHeight="1">
      <c r="B12" s="350"/>
      <c r="C12" s="353"/>
      <c r="D12" s="188">
        <f t="shared" si="0"/>
        <v>4</v>
      </c>
      <c r="E12" s="190" t="s">
        <v>197</v>
      </c>
      <c r="F12" s="190" t="s">
        <v>142</v>
      </c>
    </row>
    <row r="13" spans="2:6" ht="20.100000000000001" customHeight="1">
      <c r="B13" s="350"/>
      <c r="C13" s="353"/>
      <c r="D13" s="188">
        <f t="shared" si="0"/>
        <v>5</v>
      </c>
      <c r="E13" s="190" t="s">
        <v>37</v>
      </c>
      <c r="F13" s="190" t="s">
        <v>109</v>
      </c>
    </row>
    <row r="14" spans="2:6" ht="20.100000000000001" customHeight="1">
      <c r="B14" s="350"/>
      <c r="C14" s="353"/>
      <c r="D14" s="188">
        <f t="shared" si="0"/>
        <v>6</v>
      </c>
      <c r="E14" s="190" t="s">
        <v>38</v>
      </c>
      <c r="F14" s="190" t="s">
        <v>177</v>
      </c>
    </row>
    <row r="15" spans="2:6" ht="20.100000000000001" customHeight="1">
      <c r="B15" s="350"/>
      <c r="C15" s="353"/>
      <c r="D15" s="188">
        <f t="shared" si="0"/>
        <v>7</v>
      </c>
      <c r="E15" s="190" t="s">
        <v>39</v>
      </c>
      <c r="F15" s="190" t="s">
        <v>143</v>
      </c>
    </row>
    <row r="16" spans="2:6" ht="20.100000000000001" customHeight="1">
      <c r="B16" s="350"/>
      <c r="C16" s="353"/>
      <c r="D16" s="188">
        <f t="shared" si="0"/>
        <v>8</v>
      </c>
      <c r="E16" s="190" t="s">
        <v>40</v>
      </c>
      <c r="F16" s="190" t="s">
        <v>148</v>
      </c>
    </row>
    <row r="17" spans="2:6" ht="20.100000000000001" customHeight="1">
      <c r="B17" s="350"/>
      <c r="C17" s="353"/>
      <c r="D17" s="188">
        <f t="shared" si="0"/>
        <v>9</v>
      </c>
      <c r="E17" s="190" t="s">
        <v>41</v>
      </c>
      <c r="F17" s="190" t="s">
        <v>198</v>
      </c>
    </row>
    <row r="18" spans="2:6" ht="20.100000000000001" customHeight="1">
      <c r="B18" s="350"/>
      <c r="C18" s="353"/>
      <c r="D18" s="188">
        <f t="shared" si="0"/>
        <v>10</v>
      </c>
      <c r="E18" s="190" t="s">
        <v>42</v>
      </c>
      <c r="F18" s="190" t="s">
        <v>182</v>
      </c>
    </row>
    <row r="19" spans="2:6" s="5" customFormat="1" ht="20.100000000000001" customHeight="1">
      <c r="B19" s="351"/>
      <c r="C19" s="354"/>
      <c r="D19" s="191">
        <f t="shared" si="0"/>
        <v>11</v>
      </c>
      <c r="E19" s="190" t="s">
        <v>43</v>
      </c>
      <c r="F19" s="190" t="s">
        <v>120</v>
      </c>
    </row>
    <row r="20" spans="2:6" s="5" customFormat="1" ht="20.100000000000001" hidden="1" customHeight="1">
      <c r="B20" s="349">
        <v>2</v>
      </c>
      <c r="C20" s="355" t="s">
        <v>34</v>
      </c>
      <c r="D20" s="191">
        <v>1</v>
      </c>
      <c r="E20" s="192">
        <v>0</v>
      </c>
      <c r="F20" s="192">
        <v>0</v>
      </c>
    </row>
    <row r="21" spans="2:6" ht="20.100000000000001" customHeight="1">
      <c r="B21" s="350"/>
      <c r="C21" s="356"/>
      <c r="D21" s="188">
        <f>1+D20</f>
        <v>2</v>
      </c>
      <c r="E21" s="193" t="s">
        <v>44</v>
      </c>
      <c r="F21" s="193" t="s">
        <v>149</v>
      </c>
    </row>
    <row r="22" spans="2:6" ht="20.100000000000001" customHeight="1">
      <c r="B22" s="350"/>
      <c r="C22" s="356"/>
      <c r="D22" s="188">
        <f>1+D21</f>
        <v>3</v>
      </c>
      <c r="E22" s="193" t="s">
        <v>45</v>
      </c>
      <c r="F22" s="193" t="s">
        <v>169</v>
      </c>
    </row>
    <row r="23" spans="2:6" ht="20.100000000000001" customHeight="1">
      <c r="B23" s="350"/>
      <c r="C23" s="356"/>
      <c r="D23" s="188">
        <f t="shared" ref="D23:D32" si="1">1+D22</f>
        <v>4</v>
      </c>
      <c r="E23" s="193" t="s">
        <v>46</v>
      </c>
      <c r="F23" s="193" t="s">
        <v>161</v>
      </c>
    </row>
    <row r="24" spans="2:6" ht="20.100000000000001" customHeight="1">
      <c r="B24" s="350"/>
      <c r="C24" s="356"/>
      <c r="D24" s="188">
        <f t="shared" si="1"/>
        <v>5</v>
      </c>
      <c r="E24" s="193" t="s">
        <v>47</v>
      </c>
      <c r="F24" s="193" t="s">
        <v>119</v>
      </c>
    </row>
    <row r="25" spans="2:6" ht="20.100000000000001" customHeight="1">
      <c r="B25" s="350"/>
      <c r="C25" s="356"/>
      <c r="D25" s="188">
        <f t="shared" si="1"/>
        <v>6</v>
      </c>
      <c r="E25" s="193" t="s">
        <v>48</v>
      </c>
      <c r="F25" s="193" t="s">
        <v>174</v>
      </c>
    </row>
    <row r="26" spans="2:6" ht="20.100000000000001" customHeight="1">
      <c r="B26" s="350"/>
      <c r="C26" s="356"/>
      <c r="D26" s="188">
        <f t="shared" si="1"/>
        <v>7</v>
      </c>
      <c r="E26" s="193" t="s">
        <v>49</v>
      </c>
      <c r="F26" s="193" t="s">
        <v>110</v>
      </c>
    </row>
    <row r="27" spans="2:6" ht="20.100000000000001" customHeight="1">
      <c r="B27" s="350"/>
      <c r="C27" s="356"/>
      <c r="D27" s="188">
        <f t="shared" si="1"/>
        <v>8</v>
      </c>
      <c r="E27" s="193" t="s">
        <v>50</v>
      </c>
      <c r="F27" s="193" t="s">
        <v>158</v>
      </c>
    </row>
    <row r="28" spans="2:6" ht="20.100000000000001" customHeight="1">
      <c r="B28" s="350"/>
      <c r="C28" s="356"/>
      <c r="D28" s="188">
        <f t="shared" si="1"/>
        <v>9</v>
      </c>
      <c r="E28" s="193" t="s">
        <v>51</v>
      </c>
      <c r="F28" s="193" t="s">
        <v>159</v>
      </c>
    </row>
    <row r="29" spans="2:6" ht="20.100000000000001" customHeight="1">
      <c r="B29" s="350"/>
      <c r="C29" s="356"/>
      <c r="D29" s="188">
        <f t="shared" si="1"/>
        <v>10</v>
      </c>
      <c r="E29" s="193" t="s">
        <v>52</v>
      </c>
      <c r="F29" s="193" t="s">
        <v>160</v>
      </c>
    </row>
    <row r="30" spans="2:6" ht="20.100000000000001" customHeight="1">
      <c r="B30" s="350"/>
      <c r="C30" s="356"/>
      <c r="D30" s="188">
        <f t="shared" si="1"/>
        <v>11</v>
      </c>
      <c r="E30" s="193" t="s">
        <v>53</v>
      </c>
      <c r="F30" s="193" t="s">
        <v>183</v>
      </c>
    </row>
    <row r="31" spans="2:6" ht="20.100000000000001" customHeight="1">
      <c r="B31" s="350"/>
      <c r="C31" s="356"/>
      <c r="D31" s="188">
        <f t="shared" si="1"/>
        <v>12</v>
      </c>
      <c r="E31" s="193" t="s">
        <v>54</v>
      </c>
      <c r="F31" s="193" t="s">
        <v>54</v>
      </c>
    </row>
    <row r="32" spans="2:6" s="5" customFormat="1" ht="20.100000000000001" customHeight="1">
      <c r="B32" s="351"/>
      <c r="C32" s="357"/>
      <c r="D32" s="191">
        <f t="shared" si="1"/>
        <v>13</v>
      </c>
      <c r="E32" s="193" t="s">
        <v>55</v>
      </c>
      <c r="F32" s="193" t="s">
        <v>111</v>
      </c>
    </row>
    <row r="33" spans="2:6" s="5" customFormat="1" ht="20.100000000000001" hidden="1" customHeight="1">
      <c r="B33" s="349">
        <v>3</v>
      </c>
      <c r="C33" s="363" t="s">
        <v>56</v>
      </c>
      <c r="D33" s="191">
        <v>1</v>
      </c>
      <c r="E33" s="192">
        <v>0</v>
      </c>
      <c r="F33" s="192">
        <v>0</v>
      </c>
    </row>
    <row r="34" spans="2:6" ht="20.100000000000001" customHeight="1">
      <c r="B34" s="350"/>
      <c r="C34" s="364"/>
      <c r="D34" s="188">
        <f>1+D33</f>
        <v>2</v>
      </c>
      <c r="E34" s="194" t="s">
        <v>57</v>
      </c>
      <c r="F34" s="194" t="s">
        <v>168</v>
      </c>
    </row>
    <row r="35" spans="2:6" ht="20.100000000000001" customHeight="1">
      <c r="B35" s="350"/>
      <c r="C35" s="364"/>
      <c r="D35" s="188">
        <f t="shared" ref="D35:D43" si="2">1+D34</f>
        <v>3</v>
      </c>
      <c r="E35" s="194" t="s">
        <v>58</v>
      </c>
      <c r="F35" s="194" t="s">
        <v>115</v>
      </c>
    </row>
    <row r="36" spans="2:6" ht="20.100000000000001" customHeight="1">
      <c r="B36" s="350"/>
      <c r="C36" s="364"/>
      <c r="D36" s="188">
        <f t="shared" si="2"/>
        <v>4</v>
      </c>
      <c r="E36" s="194" t="s">
        <v>59</v>
      </c>
      <c r="F36" s="194" t="s">
        <v>176</v>
      </c>
    </row>
    <row r="37" spans="2:6" ht="20.100000000000001" customHeight="1">
      <c r="B37" s="350"/>
      <c r="C37" s="364"/>
      <c r="D37" s="188">
        <f t="shared" si="2"/>
        <v>5</v>
      </c>
      <c r="E37" s="194" t="s">
        <v>60</v>
      </c>
      <c r="F37" s="194" t="s">
        <v>173</v>
      </c>
    </row>
    <row r="38" spans="2:6" ht="20.100000000000001" customHeight="1">
      <c r="B38" s="350"/>
      <c r="C38" s="364"/>
      <c r="D38" s="188">
        <f t="shared" si="2"/>
        <v>6</v>
      </c>
      <c r="E38" s="194" t="s">
        <v>61</v>
      </c>
      <c r="F38" s="194" t="s">
        <v>116</v>
      </c>
    </row>
    <row r="39" spans="2:6" ht="20.100000000000001" customHeight="1">
      <c r="B39" s="350"/>
      <c r="C39" s="364"/>
      <c r="D39" s="188">
        <f t="shared" si="2"/>
        <v>7</v>
      </c>
      <c r="E39" s="194" t="s">
        <v>51</v>
      </c>
      <c r="F39" s="194" t="s">
        <v>147</v>
      </c>
    </row>
    <row r="40" spans="2:6" ht="20.100000000000001" customHeight="1">
      <c r="B40" s="350"/>
      <c r="C40" s="364"/>
      <c r="D40" s="188">
        <f t="shared" si="2"/>
        <v>8</v>
      </c>
      <c r="E40" s="194" t="s">
        <v>62</v>
      </c>
      <c r="F40" s="194" t="s">
        <v>167</v>
      </c>
    </row>
    <row r="41" spans="2:6" ht="20.100000000000001" customHeight="1">
      <c r="B41" s="350"/>
      <c r="C41" s="364"/>
      <c r="D41" s="188">
        <f t="shared" si="2"/>
        <v>9</v>
      </c>
      <c r="E41" s="194" t="s">
        <v>63</v>
      </c>
      <c r="F41" s="194" t="s">
        <v>178</v>
      </c>
    </row>
    <row r="42" spans="2:6" ht="20.100000000000001" customHeight="1">
      <c r="B42" s="350"/>
      <c r="C42" s="364"/>
      <c r="D42" s="188">
        <f t="shared" si="2"/>
        <v>10</v>
      </c>
      <c r="E42" s="194" t="s">
        <v>64</v>
      </c>
      <c r="F42" s="194" t="s">
        <v>179</v>
      </c>
    </row>
    <row r="43" spans="2:6" s="5" customFormat="1" ht="20.100000000000001" customHeight="1">
      <c r="B43" s="351"/>
      <c r="C43" s="365"/>
      <c r="D43" s="188">
        <f t="shared" si="2"/>
        <v>11</v>
      </c>
      <c r="E43" s="194" t="s">
        <v>65</v>
      </c>
      <c r="F43" s="194" t="s">
        <v>114</v>
      </c>
    </row>
    <row r="44" spans="2:6" s="5" customFormat="1" ht="20.100000000000001" hidden="1" customHeight="1">
      <c r="B44" s="349">
        <v>4</v>
      </c>
      <c r="C44" s="366" t="s">
        <v>66</v>
      </c>
      <c r="D44" s="188">
        <v>1</v>
      </c>
      <c r="E44" s="192">
        <v>0</v>
      </c>
      <c r="F44" s="192">
        <v>0</v>
      </c>
    </row>
    <row r="45" spans="2:6" ht="20.100000000000001" customHeight="1">
      <c r="B45" s="350"/>
      <c r="C45" s="367"/>
      <c r="D45" s="188">
        <f>1+D44</f>
        <v>2</v>
      </c>
      <c r="E45" s="195" t="s">
        <v>67</v>
      </c>
      <c r="F45" s="195" t="s">
        <v>163</v>
      </c>
    </row>
    <row r="46" spans="2:6" ht="20.100000000000001" customHeight="1">
      <c r="B46" s="350"/>
      <c r="C46" s="367"/>
      <c r="D46" s="188">
        <f t="shared" ref="D46:D52" si="3">1+D45</f>
        <v>3</v>
      </c>
      <c r="E46" s="195" t="s">
        <v>68</v>
      </c>
      <c r="F46" s="195" t="s">
        <v>113</v>
      </c>
    </row>
    <row r="47" spans="2:6" ht="20.100000000000001" customHeight="1">
      <c r="B47" s="350"/>
      <c r="C47" s="367"/>
      <c r="D47" s="188">
        <f t="shared" si="3"/>
        <v>4</v>
      </c>
      <c r="E47" s="195" t="s">
        <v>69</v>
      </c>
      <c r="F47" s="195" t="s">
        <v>117</v>
      </c>
    </row>
    <row r="48" spans="2:6" ht="20.100000000000001" customHeight="1">
      <c r="B48" s="350"/>
      <c r="C48" s="367"/>
      <c r="D48" s="188">
        <f t="shared" si="3"/>
        <v>5</v>
      </c>
      <c r="E48" s="195" t="s">
        <v>70</v>
      </c>
      <c r="F48" s="195" t="s">
        <v>154</v>
      </c>
    </row>
    <row r="49" spans="2:6" ht="20.100000000000001" customHeight="1">
      <c r="B49" s="350"/>
      <c r="C49" s="367"/>
      <c r="D49" s="188">
        <f t="shared" si="3"/>
        <v>6</v>
      </c>
      <c r="E49" s="195" t="s">
        <v>71</v>
      </c>
      <c r="F49" s="195" t="s">
        <v>156</v>
      </c>
    </row>
    <row r="50" spans="2:6" ht="20.100000000000001" customHeight="1">
      <c r="B50" s="350"/>
      <c r="C50" s="367"/>
      <c r="D50" s="188">
        <f t="shared" si="3"/>
        <v>7</v>
      </c>
      <c r="E50" s="195" t="s">
        <v>72</v>
      </c>
      <c r="F50" s="195" t="s">
        <v>155</v>
      </c>
    </row>
    <row r="51" spans="2:6" ht="20.100000000000001" customHeight="1">
      <c r="B51" s="350"/>
      <c r="C51" s="367"/>
      <c r="D51" s="188">
        <f t="shared" si="3"/>
        <v>8</v>
      </c>
      <c r="E51" s="195" t="s">
        <v>73</v>
      </c>
      <c r="F51" s="195" t="s">
        <v>157</v>
      </c>
    </row>
    <row r="52" spans="2:6" s="5" customFormat="1" ht="20.100000000000001" customHeight="1">
      <c r="B52" s="351"/>
      <c r="C52" s="368"/>
      <c r="D52" s="191">
        <f t="shared" si="3"/>
        <v>9</v>
      </c>
      <c r="E52" s="195" t="s">
        <v>118</v>
      </c>
      <c r="F52" s="195" t="s">
        <v>162</v>
      </c>
    </row>
    <row r="53" spans="2:6" s="5" customFormat="1" ht="20.100000000000001" hidden="1" customHeight="1">
      <c r="B53" s="349">
        <v>5</v>
      </c>
      <c r="C53" s="372" t="s">
        <v>74</v>
      </c>
      <c r="D53" s="191">
        <v>1</v>
      </c>
      <c r="E53" s="192">
        <v>0</v>
      </c>
      <c r="F53" s="192">
        <v>0</v>
      </c>
    </row>
    <row r="54" spans="2:6" ht="20.100000000000001" customHeight="1">
      <c r="B54" s="350"/>
      <c r="C54" s="373"/>
      <c r="D54" s="188">
        <f>1+D53</f>
        <v>2</v>
      </c>
      <c r="E54" s="196" t="s">
        <v>75</v>
      </c>
      <c r="F54" s="196" t="s">
        <v>175</v>
      </c>
    </row>
    <row r="55" spans="2:6" ht="20.100000000000001" customHeight="1">
      <c r="B55" s="350"/>
      <c r="C55" s="373"/>
      <c r="D55" s="188">
        <f>1+D54</f>
        <v>3</v>
      </c>
      <c r="E55" s="196" t="s">
        <v>76</v>
      </c>
      <c r="F55" s="196" t="s">
        <v>172</v>
      </c>
    </row>
    <row r="56" spans="2:6" ht="20.100000000000001" customHeight="1">
      <c r="B56" s="350"/>
      <c r="C56" s="373"/>
      <c r="D56" s="188">
        <f t="shared" ref="D56:D61" si="4">1+D55</f>
        <v>4</v>
      </c>
      <c r="E56" s="196" t="s">
        <v>77</v>
      </c>
      <c r="F56" s="196" t="s">
        <v>112</v>
      </c>
    </row>
    <row r="57" spans="2:6" ht="20.100000000000001" customHeight="1">
      <c r="B57" s="350"/>
      <c r="C57" s="373"/>
      <c r="D57" s="188">
        <f t="shared" si="4"/>
        <v>5</v>
      </c>
      <c r="E57" s="196" t="s">
        <v>78</v>
      </c>
      <c r="F57" s="196" t="s">
        <v>170</v>
      </c>
    </row>
    <row r="58" spans="2:6" ht="20.100000000000001" customHeight="1">
      <c r="B58" s="350"/>
      <c r="C58" s="373"/>
      <c r="D58" s="188">
        <f t="shared" si="4"/>
        <v>6</v>
      </c>
      <c r="E58" s="196" t="s">
        <v>79</v>
      </c>
      <c r="F58" s="196" t="s">
        <v>180</v>
      </c>
    </row>
    <row r="59" spans="2:6" ht="20.100000000000001" customHeight="1">
      <c r="B59" s="350"/>
      <c r="C59" s="373"/>
      <c r="D59" s="188">
        <f t="shared" si="4"/>
        <v>7</v>
      </c>
      <c r="E59" s="196" t="s">
        <v>80</v>
      </c>
      <c r="F59" s="196" t="s">
        <v>166</v>
      </c>
    </row>
    <row r="60" spans="2:6" ht="20.100000000000001" customHeight="1">
      <c r="B60" s="350"/>
      <c r="C60" s="373"/>
      <c r="D60" s="188">
        <f t="shared" si="4"/>
        <v>8</v>
      </c>
      <c r="E60" s="196" t="s">
        <v>81</v>
      </c>
      <c r="F60" s="196" t="s">
        <v>203</v>
      </c>
    </row>
    <row r="61" spans="2:6" s="5" customFormat="1" ht="20.100000000000001" customHeight="1">
      <c r="B61" s="351"/>
      <c r="C61" s="374"/>
      <c r="D61" s="191">
        <f t="shared" si="4"/>
        <v>9</v>
      </c>
      <c r="E61" s="196" t="s">
        <v>82</v>
      </c>
      <c r="F61" s="196" t="s">
        <v>171</v>
      </c>
    </row>
    <row r="62" spans="2:6" s="5" customFormat="1" ht="20.100000000000001" hidden="1" customHeight="1">
      <c r="B62" s="349">
        <v>6</v>
      </c>
      <c r="C62" s="369" t="s">
        <v>83</v>
      </c>
      <c r="D62" s="191">
        <v>1</v>
      </c>
      <c r="E62" s="192">
        <v>0</v>
      </c>
      <c r="F62" s="192">
        <v>0</v>
      </c>
    </row>
    <row r="63" spans="2:6" ht="20.100000000000001" customHeight="1">
      <c r="B63" s="350"/>
      <c r="C63" s="370"/>
      <c r="D63" s="188">
        <f>1+D62</f>
        <v>2</v>
      </c>
      <c r="E63" s="197" t="s">
        <v>84</v>
      </c>
      <c r="F63" s="197" t="s">
        <v>145</v>
      </c>
    </row>
    <row r="64" spans="2:6" ht="20.100000000000001" customHeight="1">
      <c r="B64" s="350"/>
      <c r="C64" s="370"/>
      <c r="D64" s="188">
        <f>1+D63</f>
        <v>3</v>
      </c>
      <c r="E64" s="197" t="s">
        <v>85</v>
      </c>
      <c r="F64" s="197" t="s">
        <v>144</v>
      </c>
    </row>
    <row r="65" spans="2:6" ht="20.100000000000001" customHeight="1">
      <c r="B65" s="350"/>
      <c r="C65" s="370"/>
      <c r="D65" s="188">
        <f t="shared" ref="D65:D71" si="5">1+D64</f>
        <v>4</v>
      </c>
      <c r="E65" s="197" t="s">
        <v>86</v>
      </c>
      <c r="F65" s="197" t="s">
        <v>146</v>
      </c>
    </row>
    <row r="66" spans="2:6" ht="20.100000000000001" customHeight="1">
      <c r="B66" s="350"/>
      <c r="C66" s="370"/>
      <c r="D66" s="188">
        <f t="shared" si="5"/>
        <v>5</v>
      </c>
      <c r="E66" s="197" t="s">
        <v>87</v>
      </c>
      <c r="F66" s="197" t="s">
        <v>150</v>
      </c>
    </row>
    <row r="67" spans="2:6" ht="20.100000000000001" customHeight="1">
      <c r="B67" s="350"/>
      <c r="C67" s="370"/>
      <c r="D67" s="188">
        <f t="shared" si="5"/>
        <v>6</v>
      </c>
      <c r="E67" s="197" t="s">
        <v>88</v>
      </c>
      <c r="F67" s="197" t="s">
        <v>151</v>
      </c>
    </row>
    <row r="68" spans="2:6" ht="20.100000000000001" customHeight="1">
      <c r="B68" s="350"/>
      <c r="C68" s="370"/>
      <c r="D68" s="188">
        <f t="shared" si="5"/>
        <v>7</v>
      </c>
      <c r="E68" s="197" t="s">
        <v>89</v>
      </c>
      <c r="F68" s="197" t="s">
        <v>152</v>
      </c>
    </row>
    <row r="69" spans="2:6" ht="20.100000000000001" customHeight="1">
      <c r="B69" s="350"/>
      <c r="C69" s="370"/>
      <c r="D69" s="188">
        <f t="shared" si="5"/>
        <v>8</v>
      </c>
      <c r="E69" s="197" t="s">
        <v>90</v>
      </c>
      <c r="F69" s="197" t="s">
        <v>153</v>
      </c>
    </row>
    <row r="70" spans="2:6" ht="20.100000000000001" customHeight="1">
      <c r="B70" s="350"/>
      <c r="C70" s="370"/>
      <c r="D70" s="188">
        <f t="shared" si="5"/>
        <v>9</v>
      </c>
      <c r="E70" s="197" t="s">
        <v>91</v>
      </c>
      <c r="F70" s="197" t="s">
        <v>202</v>
      </c>
    </row>
    <row r="71" spans="2:6" s="5" customFormat="1" ht="20.100000000000001" customHeight="1">
      <c r="B71" s="351"/>
      <c r="C71" s="371"/>
      <c r="D71" s="191">
        <f t="shared" si="5"/>
        <v>10</v>
      </c>
      <c r="E71" s="197" t="s">
        <v>92</v>
      </c>
      <c r="F71" s="197" t="s">
        <v>181</v>
      </c>
    </row>
    <row r="72" spans="2:6" s="5" customFormat="1" ht="20.100000000000001" hidden="1" customHeight="1">
      <c r="B72" s="349">
        <v>7</v>
      </c>
      <c r="C72" s="360" t="s">
        <v>187</v>
      </c>
      <c r="D72" s="191">
        <v>1</v>
      </c>
      <c r="E72" s="198">
        <v>0</v>
      </c>
      <c r="F72" s="192">
        <v>0</v>
      </c>
    </row>
    <row r="73" spans="2:6" ht="20.100000000000001" customHeight="1">
      <c r="B73" s="350"/>
      <c r="C73" s="361" t="s">
        <v>187</v>
      </c>
      <c r="D73" s="199">
        <v>2</v>
      </c>
      <c r="E73" s="200" t="s">
        <v>188</v>
      </c>
      <c r="F73" s="200" t="s">
        <v>193</v>
      </c>
    </row>
    <row r="74" spans="2:6" ht="20.100000000000001" customHeight="1">
      <c r="B74" s="350"/>
      <c r="C74" s="361"/>
      <c r="D74" s="191">
        <v>3</v>
      </c>
      <c r="E74" s="200" t="s">
        <v>189</v>
      </c>
      <c r="F74" s="200" t="s">
        <v>192</v>
      </c>
    </row>
    <row r="75" spans="2:6" ht="20.100000000000001" customHeight="1">
      <c r="B75" s="350"/>
      <c r="C75" s="361"/>
      <c r="D75" s="199">
        <v>4</v>
      </c>
      <c r="E75" s="200" t="s">
        <v>190</v>
      </c>
      <c r="F75" s="200" t="s">
        <v>196</v>
      </c>
    </row>
    <row r="76" spans="2:6" ht="20.100000000000001" customHeight="1">
      <c r="B76" s="351"/>
      <c r="C76" s="362"/>
      <c r="D76" s="191">
        <v>5</v>
      </c>
      <c r="E76" s="200" t="s">
        <v>191</v>
      </c>
      <c r="F76" s="200" t="s">
        <v>195</v>
      </c>
    </row>
  </sheetData>
  <sheetProtection selectLockedCells="1"/>
  <mergeCells count="18">
    <mergeCell ref="B72:B76"/>
    <mergeCell ref="C72:C76"/>
    <mergeCell ref="B33:B43"/>
    <mergeCell ref="C33:C43"/>
    <mergeCell ref="B44:B52"/>
    <mergeCell ref="C44:C52"/>
    <mergeCell ref="B62:B71"/>
    <mergeCell ref="C62:C71"/>
    <mergeCell ref="B53:B61"/>
    <mergeCell ref="C53:C61"/>
    <mergeCell ref="E7:F7"/>
    <mergeCell ref="B9:B19"/>
    <mergeCell ref="C9:C19"/>
    <mergeCell ref="B20:B32"/>
    <mergeCell ref="C20:C32"/>
    <mergeCell ref="B7:B8"/>
    <mergeCell ref="C7:C8"/>
    <mergeCell ref="D7:D8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3:AJ191"/>
  <sheetViews>
    <sheetView showGridLines="0" showRowColHeaders="0" view="pageBreakPreview" topLeftCell="B1" zoomScale="75" zoomScaleNormal="75" zoomScaleSheetLayoutView="75" workbookViewId="0">
      <selection activeCell="H19" sqref="H19"/>
    </sheetView>
  </sheetViews>
  <sheetFormatPr defaultRowHeight="30" customHeight="1"/>
  <cols>
    <col min="1" max="1" width="1.42578125" style="15" hidden="1" customWidth="1"/>
    <col min="2" max="2" width="7.140625" style="15" customWidth="1"/>
    <col min="3" max="3" width="6.140625" style="15" customWidth="1"/>
    <col min="4" max="4" width="25.7109375" style="15" customWidth="1"/>
    <col min="5" max="5" width="9.140625" style="158" customWidth="1"/>
    <col min="6" max="6" width="28.85546875" style="15" customWidth="1"/>
    <col min="7" max="7" width="10.85546875" style="159" customWidth="1"/>
    <col min="8" max="8" width="29.85546875" style="15" customWidth="1"/>
    <col min="9" max="9" width="24.28515625" style="15" customWidth="1"/>
    <col min="10" max="11" width="11.85546875" style="15" hidden="1" customWidth="1"/>
    <col min="12" max="12" width="5.7109375" style="15" customWidth="1"/>
    <col min="13" max="13" width="24.5703125" style="15" customWidth="1"/>
    <col min="14" max="15" width="11.140625" style="15" hidden="1" customWidth="1"/>
    <col min="16" max="16" width="30.42578125" style="15" customWidth="1"/>
    <col min="17" max="17" width="9.140625" style="15"/>
    <col min="18" max="18" width="0" style="15" hidden="1" customWidth="1"/>
    <col min="19" max="20" width="9.140625" style="15" hidden="1" customWidth="1"/>
    <col min="21" max="21" width="37.28515625" style="15" hidden="1" customWidth="1"/>
    <col min="22" max="22" width="13.7109375" style="15" hidden="1" customWidth="1"/>
    <col min="23" max="23" width="12.7109375" style="15" hidden="1" customWidth="1"/>
    <col min="24" max="24" width="13.7109375" style="15" hidden="1" customWidth="1"/>
    <col min="25" max="25" width="12.7109375" style="15" hidden="1" customWidth="1"/>
    <col min="26" max="27" width="15.7109375" style="15" hidden="1" customWidth="1"/>
    <col min="28" max="29" width="15" style="15" hidden="1" customWidth="1"/>
    <col min="30" max="31" width="9.140625" style="15" hidden="1" customWidth="1"/>
    <col min="32" max="32" width="27.7109375" style="15" hidden="1" customWidth="1"/>
    <col min="33" max="33" width="27.140625" style="15" hidden="1" customWidth="1"/>
    <col min="34" max="34" width="27.5703125" style="15" hidden="1" customWidth="1"/>
    <col min="35" max="35" width="27.85546875" style="15" hidden="1" customWidth="1"/>
    <col min="36" max="36" width="9.140625" style="15" hidden="1" customWidth="1"/>
    <col min="37" max="38" width="0" style="15" hidden="1" customWidth="1"/>
    <col min="39" max="16384" width="9.140625" style="15"/>
  </cols>
  <sheetData>
    <row r="3" spans="3:35" ht="30" customHeight="1">
      <c r="C3" s="211" t="s">
        <v>273</v>
      </c>
      <c r="D3" s="163"/>
      <c r="E3" s="212"/>
      <c r="F3" s="163"/>
      <c r="G3" s="213"/>
      <c r="H3" s="163"/>
    </row>
    <row r="4" spans="3:35" ht="20.100000000000001" customHeight="1">
      <c r="C4" s="163"/>
      <c r="D4" s="163"/>
      <c r="E4" s="212"/>
      <c r="F4" s="163"/>
      <c r="G4" s="213"/>
      <c r="H4" s="163"/>
      <c r="I4" s="160"/>
      <c r="J4" s="161"/>
      <c r="K4" s="161"/>
      <c r="L4" s="161"/>
      <c r="M4" s="162"/>
      <c r="P4" s="161"/>
    </row>
    <row r="5" spans="3:35" ht="20.100000000000001" customHeight="1">
      <c r="C5" s="146" t="s">
        <v>94</v>
      </c>
      <c r="D5" s="147"/>
      <c r="E5" s="148" t="s">
        <v>95</v>
      </c>
      <c r="F5" s="139">
        <f>'Data Sekolah'!$D$7</f>
        <v>0</v>
      </c>
      <c r="G5" s="213"/>
      <c r="H5" s="148"/>
    </row>
    <row r="6" spans="3:35" ht="20.100000000000001" customHeight="1">
      <c r="C6" s="146" t="s">
        <v>96</v>
      </c>
      <c r="D6" s="147"/>
      <c r="E6" s="148" t="s">
        <v>95</v>
      </c>
      <c r="F6" s="37">
        <f>'Data Sekolah'!$D$10</f>
        <v>3</v>
      </c>
      <c r="G6" s="213"/>
      <c r="H6" s="163"/>
    </row>
    <row r="7" spans="3:35" ht="20.100000000000001" customHeight="1">
      <c r="C7" s="164" t="s">
        <v>97</v>
      </c>
      <c r="D7" s="163"/>
      <c r="E7" s="165" t="s">
        <v>95</v>
      </c>
      <c r="F7" s="166" t="str">
        <f>'Data Sekolah'!$D$12</f>
        <v>Ganjil</v>
      </c>
      <c r="G7" s="213"/>
      <c r="H7" s="163"/>
    </row>
    <row r="8" spans="3:35" ht="20.100000000000001" customHeight="1">
      <c r="C8" s="167" t="s">
        <v>225</v>
      </c>
      <c r="D8" s="163"/>
      <c r="E8" s="148" t="s">
        <v>95</v>
      </c>
      <c r="F8" s="145">
        <f>'Data Sekolah'!$D$14</f>
        <v>0</v>
      </c>
      <c r="G8" s="213"/>
      <c r="H8" s="163"/>
      <c r="J8" s="168"/>
      <c r="K8" s="168"/>
      <c r="L8" s="168"/>
    </row>
    <row r="9" spans="3:35" ht="20.100000000000001" customHeight="1">
      <c r="C9" s="167" t="s">
        <v>275</v>
      </c>
      <c r="D9" s="163"/>
      <c r="E9" s="148" t="s">
        <v>95</v>
      </c>
      <c r="F9" s="145" t="s">
        <v>310</v>
      </c>
      <c r="G9" s="213"/>
      <c r="H9" s="163"/>
      <c r="J9" s="168"/>
      <c r="K9" s="168"/>
      <c r="L9" s="168"/>
    </row>
    <row r="10" spans="3:35" ht="20.100000000000001" customHeight="1">
      <c r="C10" s="144" t="s">
        <v>93</v>
      </c>
      <c r="D10" s="163"/>
      <c r="E10" s="148" t="s">
        <v>95</v>
      </c>
      <c r="F10" s="145" t="str">
        <f>'Data Sekolah'!$D$13</f>
        <v>2019/2020</v>
      </c>
      <c r="G10" s="213"/>
      <c r="H10" s="163"/>
      <c r="J10" s="161"/>
      <c r="K10" s="161"/>
      <c r="L10" s="161"/>
      <c r="M10" s="161"/>
      <c r="AE10" s="15">
        <v>0</v>
      </c>
      <c r="AF10" s="15">
        <v>1</v>
      </c>
      <c r="AG10" s="15">
        <v>2</v>
      </c>
      <c r="AH10" s="15">
        <v>3</v>
      </c>
      <c r="AI10" s="15">
        <v>4</v>
      </c>
    </row>
    <row r="11" spans="3:35" ht="20.100000000000001" customHeight="1">
      <c r="C11" s="144"/>
      <c r="D11" s="163"/>
      <c r="E11" s="163"/>
      <c r="F11" s="148"/>
      <c r="G11" s="145"/>
      <c r="H11" s="163"/>
      <c r="J11" s="161"/>
      <c r="K11" s="161"/>
      <c r="L11" s="161"/>
      <c r="M11" s="161"/>
    </row>
    <row r="12" spans="3:35" ht="24.95" customHeight="1">
      <c r="C12" s="376" t="s">
        <v>100</v>
      </c>
      <c r="D12" s="375" t="s">
        <v>224</v>
      </c>
      <c r="E12" s="375" t="s">
        <v>105</v>
      </c>
      <c r="F12" s="376" t="s">
        <v>101</v>
      </c>
      <c r="G12" s="375" t="s">
        <v>135</v>
      </c>
      <c r="H12" s="376" t="s">
        <v>99</v>
      </c>
      <c r="I12" s="376" t="s">
        <v>102</v>
      </c>
      <c r="J12" s="376"/>
      <c r="K12" s="376"/>
      <c r="L12" s="376"/>
      <c r="M12" s="376"/>
      <c r="N12" s="169"/>
      <c r="O12" s="169"/>
      <c r="P12" s="376" t="s">
        <v>136</v>
      </c>
      <c r="V12" s="385" t="s">
        <v>205</v>
      </c>
      <c r="W12" s="385"/>
      <c r="X12" s="384" t="s">
        <v>10</v>
      </c>
      <c r="Y12" s="385"/>
      <c r="Z12" s="386" t="s">
        <v>21</v>
      </c>
      <c r="AA12" s="387"/>
      <c r="AB12" s="383" t="s">
        <v>26</v>
      </c>
      <c r="AC12" s="383"/>
      <c r="AF12" s="15" t="s">
        <v>3</v>
      </c>
      <c r="AG12" s="15" t="s">
        <v>10</v>
      </c>
      <c r="AH12" s="15" t="s">
        <v>21</v>
      </c>
      <c r="AI12" s="15" t="s">
        <v>26</v>
      </c>
    </row>
    <row r="13" spans="3:35" ht="24.95" customHeight="1">
      <c r="C13" s="376"/>
      <c r="D13" s="375"/>
      <c r="E13" s="375"/>
      <c r="F13" s="376"/>
      <c r="G13" s="375"/>
      <c r="H13" s="376"/>
      <c r="I13" s="170" t="str">
        <f>'KI1'!$E$8</f>
        <v>SB (Sangat Baik)</v>
      </c>
      <c r="J13" s="171" t="s">
        <v>218</v>
      </c>
      <c r="K13" s="171" t="s">
        <v>226</v>
      </c>
      <c r="L13" s="377"/>
      <c r="M13" s="172" t="str">
        <f>'KI1'!$F$8</f>
        <v>PB (Perlu Bimbingan)</v>
      </c>
      <c r="N13" s="171" t="s">
        <v>219</v>
      </c>
      <c r="O13" s="171" t="s">
        <v>226</v>
      </c>
      <c r="P13" s="376"/>
      <c r="T13" s="159" t="s">
        <v>0</v>
      </c>
      <c r="U13" s="159" t="s">
        <v>223</v>
      </c>
      <c r="V13" s="173" t="s">
        <v>206</v>
      </c>
      <c r="W13" s="173" t="s">
        <v>207</v>
      </c>
      <c r="X13" s="174" t="s">
        <v>206</v>
      </c>
      <c r="Y13" s="174" t="s">
        <v>207</v>
      </c>
      <c r="Z13" s="175" t="s">
        <v>206</v>
      </c>
      <c r="AA13" s="175" t="s">
        <v>207</v>
      </c>
      <c r="AB13" s="176" t="s">
        <v>206</v>
      </c>
      <c r="AC13" s="176" t="s">
        <v>207</v>
      </c>
      <c r="AE13" s="15">
        <v>1</v>
      </c>
      <c r="AF13" s="15">
        <f>'KI1'!E9</f>
        <v>0</v>
      </c>
      <c r="AG13" s="15">
        <f>'KI1'!E16</f>
        <v>0</v>
      </c>
      <c r="AH13" s="15">
        <f>'KI1'!E27</f>
        <v>0</v>
      </c>
      <c r="AI13" s="15">
        <f>'KI1'!E32</f>
        <v>0</v>
      </c>
    </row>
    <row r="14" spans="3:35" ht="30" customHeight="1">
      <c r="C14" s="221">
        <v>1</v>
      </c>
      <c r="D14" s="217"/>
      <c r="E14" s="184"/>
      <c r="F14" s="177" t="str">
        <f>IF(E14=0," ",VLOOKUP(E14,BIODATA!$A$13:$C$57,2,FALSE))</f>
        <v xml:space="preserve"> </v>
      </c>
      <c r="G14" s="183"/>
      <c r="H14" s="178" t="str">
        <f>IF(G14=0," ",VLOOKUP(G14,'KI1'!$B$9:$C$38,2,FALSE))</f>
        <v xml:space="preserve"> </v>
      </c>
      <c r="I14" s="262"/>
      <c r="J14" s="218" t="str">
        <f>IF(I14=0," ",1)</f>
        <v xml:space="preserve"> </v>
      </c>
      <c r="K14" s="218" t="str">
        <f>IF(G14=0,"", IF(G14=1,"A", IF(G14=2,"B", IF(G14=3,"C", IF(G14=4,"D")))))</f>
        <v/>
      </c>
      <c r="L14" s="378"/>
      <c r="M14" s="262"/>
      <c r="N14" s="179" t="str">
        <f>IF(M14=0," ",1)</f>
        <v xml:space="preserve"> </v>
      </c>
      <c r="O14" s="179" t="str">
        <f>IF(G14=0,"", IF(G14=1,"A", IF(G14=2,"B", IF(G14=3,"C", IF(G14=4,"D")))))</f>
        <v/>
      </c>
      <c r="P14" s="262"/>
      <c r="T14" s="180">
        <v>1</v>
      </c>
      <c r="U14" s="181">
        <f>VLOOKUP(T14,BIODATA!$A$13:$C$57,2,FALSE)</f>
        <v>0</v>
      </c>
      <c r="V14" s="180">
        <f>SUMIFS($J$14:$J$171,$K$14:$K$171,"A",$E$14:$E$171,T14)</f>
        <v>0</v>
      </c>
      <c r="W14" s="180">
        <f>SUMIFS($N$14:$N$171,$O$14:$O$171,"A",$E$14:$E$171,T14)</f>
        <v>0</v>
      </c>
      <c r="X14" s="180">
        <f>SUMIFS($J$14:$J$171,$K$14:$K$171,"B",$E$14:$E$171,T14)</f>
        <v>0</v>
      </c>
      <c r="Y14" s="180">
        <f>SUMIFS($N$14:$N$171,$O$14:$O$171,"B",$E$14:$E$171,T14)</f>
        <v>0</v>
      </c>
      <c r="Z14" s="180">
        <f>SUMIFS($J$14:$J$171,$K$14:$K$171,"C",$E$14:$E$171,T14)</f>
        <v>0</v>
      </c>
      <c r="AA14" s="180">
        <f>SUMIFS($N$14:$N$171,$O$14:$O$171,"C",$E$14:$E$171,T14)</f>
        <v>0</v>
      </c>
      <c r="AB14" s="180">
        <f>SUMIFS($J$14:$J$171,$K$14:$K$171,"D",$E$14:$E$171,T14)</f>
        <v>0</v>
      </c>
      <c r="AC14" s="180">
        <f>SUMIFS($N$14:$N$171,$O$14:$O$171,"D",$E$14:$E$171,T14)</f>
        <v>0</v>
      </c>
      <c r="AE14" s="15">
        <v>2</v>
      </c>
      <c r="AF14" s="15" t="str">
        <f>'KI1'!E10</f>
        <v>perilaku patuh dalam melaksanakan ajaran agama yang dianutnya</v>
      </c>
      <c r="AG14" s="15" t="str">
        <f>'KI1'!E17</f>
        <v>mengakui kebesaran Tuhan dalam menciptakan alam semesta</v>
      </c>
      <c r="AH14" s="15" t="str">
        <f>'KI1'!E28</f>
        <v>berdoa sebelum dan sesudah belajar</v>
      </c>
      <c r="AI14" s="15" t="str">
        <f>'KI1'!E33</f>
        <v>tindakan yang menghargai perbedaan dalam beribadah</v>
      </c>
    </row>
    <row r="15" spans="3:35" ht="30" customHeight="1">
      <c r="C15" s="221">
        <v>2</v>
      </c>
      <c r="D15" s="217"/>
      <c r="E15" s="184"/>
      <c r="F15" s="177" t="str">
        <f>IF(E15=0," ",VLOOKUP(E15,BIODATA!$A$13:$C$57,2,FALSE))</f>
        <v xml:space="preserve"> </v>
      </c>
      <c r="G15" s="183"/>
      <c r="H15" s="178" t="str">
        <f>IF(G15=0," ",VLOOKUP(G15,'KI1'!$B$9:$C$38,2,FALSE))</f>
        <v xml:space="preserve"> </v>
      </c>
      <c r="I15" s="262"/>
      <c r="J15" s="218" t="str">
        <f t="shared" ref="J15:J78" si="0">IF(I15=0," ",1)</f>
        <v xml:space="preserve"> </v>
      </c>
      <c r="K15" s="218" t="str">
        <f t="shared" ref="K15:K78" si="1">IF(G15=0,"", IF(G15=1,"A", IF(G15=2,"B", IF(G15=3,"C", IF(G15=4,"D")))))</f>
        <v/>
      </c>
      <c r="L15" s="378"/>
      <c r="M15" s="262"/>
      <c r="N15" s="179" t="str">
        <f t="shared" ref="N15:N78" si="2">IF(M15=0," ",1)</f>
        <v xml:space="preserve"> </v>
      </c>
      <c r="O15" s="179" t="str">
        <f t="shared" ref="O15:O78" si="3">IF(G15=0,"", IF(G15=1,"A", IF(G15=2,"B", IF(G15=3,"C", IF(G15=4,"D")))))</f>
        <v/>
      </c>
      <c r="P15" s="262"/>
      <c r="T15" s="180">
        <v>2</v>
      </c>
      <c r="U15" s="181">
        <f>VLOOKUP(T15,BIODATA!$A$13:$C$57,2,FALSE)</f>
        <v>0</v>
      </c>
      <c r="V15" s="180">
        <f t="shared" ref="V15:V58" si="4">SUMIFS($J$14:$J$171,$K$14:$K$171,"A",$E$14:$E$171,T15)</f>
        <v>0</v>
      </c>
      <c r="W15" s="180">
        <f t="shared" ref="W15:W58" si="5">SUMIFS($N$14:$N$171,$O$14:$O$171,"A",$E$14:$E$171,T15)</f>
        <v>0</v>
      </c>
      <c r="X15" s="180">
        <f t="shared" ref="X15:X58" si="6">SUMIFS($J$14:$J$171,$K$14:$K$171,"B",$E$14:$E$171,T15)</f>
        <v>0</v>
      </c>
      <c r="Y15" s="180">
        <f t="shared" ref="Y15:Y58" si="7">SUMIFS($N$14:$N$171,$O$14:$O$171,"B",$E$14:$E$171,T15)</f>
        <v>0</v>
      </c>
      <c r="Z15" s="180">
        <f t="shared" ref="Z15:Z58" si="8">SUMIFS($J$14:$J$171,$K$14:$K$171,"C",$E$14:$E$171,T15)</f>
        <v>0</v>
      </c>
      <c r="AA15" s="180">
        <f t="shared" ref="AA15:AA58" si="9">SUMIFS($N$14:$N$171,$O$14:$O$171,"C",$E$14:$E$171,T15)</f>
        <v>0</v>
      </c>
      <c r="AB15" s="180">
        <f t="shared" ref="AB15:AB58" si="10">SUMIFS($J$14:$J$171,$K$14:$K$171,"D",$E$14:$E$171,T15)</f>
        <v>0</v>
      </c>
      <c r="AC15" s="180">
        <f t="shared" ref="AC15:AC58" si="11">SUMIFS($N$14:$N$171,$O$14:$O$171,"D",$E$14:$E$171,T15)</f>
        <v>0</v>
      </c>
      <c r="AE15" s="15">
        <v>3</v>
      </c>
      <c r="AF15" s="15" t="str">
        <f>'KI1'!E11</f>
        <v>mau mengajak teman seagamanya untuk melakukan ibadah bersama</v>
      </c>
      <c r="AG15" s="15" t="str">
        <f>'KI1'!E18</f>
        <v>menjaga kelestarian alam, tidak merusak tanaman</v>
      </c>
      <c r="AH15" s="15" t="str">
        <f>'KI1'!E29</f>
        <v>berdoa sebelum dan sesudah makan</v>
      </c>
      <c r="AI15" s="15" t="str">
        <f>'KI1'!E34</f>
        <v>menghormati teman yang berbeda agama</v>
      </c>
    </row>
    <row r="16" spans="3:35" ht="30" customHeight="1">
      <c r="C16" s="221">
        <v>3</v>
      </c>
      <c r="D16" s="217"/>
      <c r="E16" s="184"/>
      <c r="F16" s="177" t="str">
        <f>IF(E16=0," ",VLOOKUP(E16,BIODATA!$A$13:$C$57,2,FALSE))</f>
        <v xml:space="preserve"> </v>
      </c>
      <c r="G16" s="183"/>
      <c r="H16" s="178" t="str">
        <f>IF(G16=0," ",VLOOKUP(G16,'KI1'!$B$9:$C$38,2,FALSE))</f>
        <v xml:space="preserve"> </v>
      </c>
      <c r="I16" s="262"/>
      <c r="J16" s="218" t="str">
        <f t="shared" si="0"/>
        <v xml:space="preserve"> </v>
      </c>
      <c r="K16" s="218" t="str">
        <f t="shared" si="1"/>
        <v/>
      </c>
      <c r="L16" s="378"/>
      <c r="M16" s="262"/>
      <c r="N16" s="179" t="str">
        <f t="shared" si="2"/>
        <v xml:space="preserve"> </v>
      </c>
      <c r="O16" s="179" t="str">
        <f t="shared" si="3"/>
        <v/>
      </c>
      <c r="P16" s="262"/>
      <c r="T16" s="180">
        <v>3</v>
      </c>
      <c r="U16" s="181">
        <f>VLOOKUP(T16,BIODATA!$A$13:$C$57,2,FALSE)</f>
        <v>0</v>
      </c>
      <c r="V16" s="180">
        <f t="shared" si="4"/>
        <v>0</v>
      </c>
      <c r="W16" s="180">
        <f t="shared" si="5"/>
        <v>0</v>
      </c>
      <c r="X16" s="180">
        <f t="shared" si="6"/>
        <v>0</v>
      </c>
      <c r="Y16" s="180">
        <f t="shared" si="7"/>
        <v>0</v>
      </c>
      <c r="Z16" s="180">
        <f t="shared" si="8"/>
        <v>0</v>
      </c>
      <c r="AA16" s="180">
        <f t="shared" si="9"/>
        <v>0</v>
      </c>
      <c r="AB16" s="180">
        <f t="shared" si="10"/>
        <v>0</v>
      </c>
      <c r="AC16" s="180">
        <f t="shared" si="11"/>
        <v>0</v>
      </c>
      <c r="AE16" s="15">
        <v>4</v>
      </c>
      <c r="AF16" s="15" t="str">
        <f>'KI1'!E12</f>
        <v>mengikuti kegiatan keagamaan yang diselenggarakan sekolah</v>
      </c>
      <c r="AG16" s="15" t="str">
        <f>'KI1'!E19</f>
        <v>tidak mengeluh</v>
      </c>
      <c r="AH16" s="15" t="str">
        <f>'KI1'!E30</f>
        <v>mengajak teman berdoa saat memulai kegiatan</v>
      </c>
      <c r="AI16" s="15" t="str">
        <f>'KI1'!E35</f>
        <v>berteman tanpa membedakan agama</v>
      </c>
    </row>
    <row r="17" spans="3:35" ht="30" customHeight="1">
      <c r="C17" s="221">
        <v>4</v>
      </c>
      <c r="D17" s="217"/>
      <c r="E17" s="184"/>
      <c r="F17" s="177" t="str">
        <f>IF(E17=0," ",VLOOKUP(E17,BIODATA!$A$13:$C$57,2,FALSE))</f>
        <v xml:space="preserve"> </v>
      </c>
      <c r="G17" s="183"/>
      <c r="H17" s="178" t="str">
        <f>IF(G17=0," ",VLOOKUP(G17,'KI1'!$B$9:$C$38,2,FALSE))</f>
        <v xml:space="preserve"> </v>
      </c>
      <c r="I17" s="262"/>
      <c r="J17" s="218" t="str">
        <f t="shared" si="0"/>
        <v xml:space="preserve"> </v>
      </c>
      <c r="K17" s="218" t="str">
        <f t="shared" si="1"/>
        <v/>
      </c>
      <c r="L17" s="378"/>
      <c r="M17" s="262"/>
      <c r="N17" s="179" t="str">
        <f t="shared" si="2"/>
        <v xml:space="preserve"> </v>
      </c>
      <c r="O17" s="179" t="str">
        <f t="shared" si="3"/>
        <v/>
      </c>
      <c r="P17" s="262"/>
      <c r="T17" s="180">
        <v>4</v>
      </c>
      <c r="U17" s="181">
        <f>VLOOKUP(T17,BIODATA!$A$13:$C$57,2,FALSE)</f>
        <v>0</v>
      </c>
      <c r="V17" s="180">
        <f t="shared" si="4"/>
        <v>0</v>
      </c>
      <c r="W17" s="180">
        <f t="shared" si="5"/>
        <v>0</v>
      </c>
      <c r="X17" s="180">
        <f t="shared" si="6"/>
        <v>0</v>
      </c>
      <c r="Y17" s="180">
        <f t="shared" si="7"/>
        <v>0</v>
      </c>
      <c r="Z17" s="180">
        <f t="shared" si="8"/>
        <v>0</v>
      </c>
      <c r="AA17" s="180">
        <f t="shared" si="9"/>
        <v>0</v>
      </c>
      <c r="AB17" s="180">
        <f t="shared" si="10"/>
        <v>0</v>
      </c>
      <c r="AC17" s="180">
        <f t="shared" si="11"/>
        <v>0</v>
      </c>
      <c r="AE17" s="15">
        <v>5</v>
      </c>
      <c r="AF17" s="15" t="str">
        <f>'KI1'!E13</f>
        <v>melaksanakan ibadah sesuai ajaran agama, misalnya: shalat dan puasa</v>
      </c>
      <c r="AG17" s="15" t="str">
        <f>'KI1'!E20</f>
        <v>selalu merasa gembira dalam segala hal</v>
      </c>
      <c r="AH17" s="15" t="str">
        <f>'KI1'!E31</f>
        <v>mengingatkan teman untuk selalu berdoa</v>
      </c>
      <c r="AI17" s="15" t="str">
        <f>'KI1'!E36</f>
        <v>tidak mengganggu teman yang sedang beribadah</v>
      </c>
    </row>
    <row r="18" spans="3:35" ht="30" customHeight="1">
      <c r="C18" s="221">
        <v>5</v>
      </c>
      <c r="D18" s="217"/>
      <c r="E18" s="184"/>
      <c r="F18" s="177" t="str">
        <f>IF(E18=0," ",VLOOKUP(E18,BIODATA!$A$13:$C$57,2,FALSE))</f>
        <v xml:space="preserve"> </v>
      </c>
      <c r="G18" s="183"/>
      <c r="H18" s="178" t="str">
        <f>IF(G18=0," ",VLOOKUP(G18,'KI1'!$B$9:$C$38,2,FALSE))</f>
        <v xml:space="preserve"> </v>
      </c>
      <c r="I18" s="262"/>
      <c r="J18" s="218" t="str">
        <f t="shared" si="0"/>
        <v xml:space="preserve"> </v>
      </c>
      <c r="K18" s="218" t="str">
        <f t="shared" si="1"/>
        <v/>
      </c>
      <c r="L18" s="378"/>
      <c r="M18" s="262"/>
      <c r="N18" s="179" t="str">
        <f t="shared" si="2"/>
        <v xml:space="preserve"> </v>
      </c>
      <c r="O18" s="179" t="str">
        <f t="shared" si="3"/>
        <v/>
      </c>
      <c r="P18" s="262"/>
      <c r="T18" s="180">
        <v>5</v>
      </c>
      <c r="U18" s="181">
        <f>VLOOKUP(T18,BIODATA!$A$13:$C$57,2,FALSE)</f>
        <v>0</v>
      </c>
      <c r="V18" s="180">
        <f t="shared" si="4"/>
        <v>0</v>
      </c>
      <c r="W18" s="180">
        <f t="shared" si="5"/>
        <v>0</v>
      </c>
      <c r="X18" s="180">
        <f t="shared" si="6"/>
        <v>0</v>
      </c>
      <c r="Y18" s="180">
        <f t="shared" si="7"/>
        <v>0</v>
      </c>
      <c r="Z18" s="180">
        <f t="shared" si="8"/>
        <v>0</v>
      </c>
      <c r="AA18" s="180">
        <f t="shared" si="9"/>
        <v>0</v>
      </c>
      <c r="AB18" s="180">
        <f t="shared" si="10"/>
        <v>0</v>
      </c>
      <c r="AC18" s="180">
        <f t="shared" si="11"/>
        <v>0</v>
      </c>
      <c r="AE18" s="15">
        <v>6</v>
      </c>
      <c r="AF18" s="15" t="str">
        <f>'KI1'!E14</f>
        <v>merayakan hari besar agama</v>
      </c>
      <c r="AG18" s="15" t="str">
        <f>'KI1'!E21</f>
        <v>tidak berkecil hati dengan keadaannya</v>
      </c>
      <c r="AI18" s="15" t="str">
        <f>'KI1'!E37</f>
        <v>menghormati hari besar keagamaan lain</v>
      </c>
    </row>
    <row r="19" spans="3:35" ht="30" customHeight="1">
      <c r="C19" s="221">
        <v>6</v>
      </c>
      <c r="D19" s="217"/>
      <c r="E19" s="184"/>
      <c r="F19" s="177" t="str">
        <f>IF(E19=0," ",VLOOKUP(E19,BIODATA!$A$13:$C$57,2,FALSE))</f>
        <v xml:space="preserve"> </v>
      </c>
      <c r="G19" s="183"/>
      <c r="H19" s="178" t="str">
        <f>IF(G19=0," ",VLOOKUP(G19,'KI1'!$B$9:$C$38,2,FALSE))</f>
        <v xml:space="preserve"> </v>
      </c>
      <c r="I19" s="262"/>
      <c r="J19" s="218" t="str">
        <f t="shared" si="0"/>
        <v xml:space="preserve"> </v>
      </c>
      <c r="K19" s="218" t="str">
        <f t="shared" si="1"/>
        <v/>
      </c>
      <c r="L19" s="378"/>
      <c r="M19" s="262"/>
      <c r="N19" s="179" t="str">
        <f t="shared" si="2"/>
        <v xml:space="preserve"> </v>
      </c>
      <c r="O19" s="179" t="str">
        <f t="shared" si="3"/>
        <v/>
      </c>
      <c r="P19" s="262"/>
      <c r="T19" s="180">
        <v>6</v>
      </c>
      <c r="U19" s="181">
        <f>VLOOKUP(T19,BIODATA!$A$13:$C$57,2,FALSE)</f>
        <v>0</v>
      </c>
      <c r="V19" s="180">
        <f t="shared" si="4"/>
        <v>0</v>
      </c>
      <c r="W19" s="180">
        <f t="shared" si="5"/>
        <v>0</v>
      </c>
      <c r="X19" s="180">
        <f t="shared" si="6"/>
        <v>0</v>
      </c>
      <c r="Y19" s="180">
        <f t="shared" si="7"/>
        <v>0</v>
      </c>
      <c r="Z19" s="180">
        <f t="shared" si="8"/>
        <v>0</v>
      </c>
      <c r="AA19" s="180">
        <f t="shared" si="9"/>
        <v>0</v>
      </c>
      <c r="AB19" s="180">
        <f t="shared" si="10"/>
        <v>0</v>
      </c>
      <c r="AC19" s="180">
        <f t="shared" si="11"/>
        <v>0</v>
      </c>
      <c r="AE19" s="15">
        <v>7</v>
      </c>
      <c r="AF19" s="15" t="str">
        <f>'KI1'!E15</f>
        <v>melaksanakan ibadah tepat waktu</v>
      </c>
      <c r="AG19" s="15" t="str">
        <f>'KI1'!E22</f>
        <v>suka memberi atau menolong sesama</v>
      </c>
      <c r="AI19" s="15" t="str">
        <f>'KI1'!E38</f>
        <v>tidak menjelekkan ajaran agama lain</v>
      </c>
    </row>
    <row r="20" spans="3:35" ht="30" customHeight="1">
      <c r="C20" s="221">
        <v>7</v>
      </c>
      <c r="D20" s="217"/>
      <c r="E20" s="184"/>
      <c r="F20" s="177" t="str">
        <f>IF(E20=0," ",VLOOKUP(E20,BIODATA!$A$13:$C$57,2,FALSE))</f>
        <v xml:space="preserve"> </v>
      </c>
      <c r="G20" s="183"/>
      <c r="H20" s="178" t="str">
        <f>IF(G20=0," ",VLOOKUP(G20,'KI1'!$B$9:$C$38,2,FALSE))</f>
        <v xml:space="preserve"> </v>
      </c>
      <c r="I20" s="262"/>
      <c r="J20" s="218" t="str">
        <f t="shared" si="0"/>
        <v xml:space="preserve"> </v>
      </c>
      <c r="K20" s="218" t="str">
        <f t="shared" si="1"/>
        <v/>
      </c>
      <c r="L20" s="378"/>
      <c r="M20" s="262"/>
      <c r="N20" s="179" t="str">
        <f t="shared" si="2"/>
        <v xml:space="preserve"> </v>
      </c>
      <c r="O20" s="179" t="str">
        <f t="shared" si="3"/>
        <v/>
      </c>
      <c r="P20" s="262"/>
      <c r="Q20" s="2"/>
      <c r="T20" s="180">
        <v>7</v>
      </c>
      <c r="U20" s="181">
        <f>VLOOKUP(T20,BIODATA!$A$13:$C$57,2,FALSE)</f>
        <v>0</v>
      </c>
      <c r="V20" s="180">
        <f t="shared" si="4"/>
        <v>0</v>
      </c>
      <c r="W20" s="180">
        <f t="shared" si="5"/>
        <v>0</v>
      </c>
      <c r="X20" s="180">
        <f t="shared" si="6"/>
        <v>0</v>
      </c>
      <c r="Y20" s="180">
        <f t="shared" si="7"/>
        <v>0</v>
      </c>
      <c r="Z20" s="180">
        <f t="shared" si="8"/>
        <v>0</v>
      </c>
      <c r="AA20" s="180">
        <f t="shared" si="9"/>
        <v>0</v>
      </c>
      <c r="AB20" s="180">
        <f t="shared" si="10"/>
        <v>0</v>
      </c>
      <c r="AC20" s="180">
        <f t="shared" si="11"/>
        <v>0</v>
      </c>
      <c r="AE20" s="15">
        <v>8</v>
      </c>
      <c r="AG20" s="15" t="str">
        <f>'KI1'!E23</f>
        <v>selalu berterima kasih bila menerima pertolongan</v>
      </c>
    </row>
    <row r="21" spans="3:35" ht="30" customHeight="1">
      <c r="C21" s="221">
        <v>8</v>
      </c>
      <c r="D21" s="217"/>
      <c r="E21" s="184"/>
      <c r="F21" s="177" t="str">
        <f>IF(E21=0," ",VLOOKUP(E21,BIODATA!$A$13:$C$57,2,FALSE))</f>
        <v xml:space="preserve"> </v>
      </c>
      <c r="G21" s="183"/>
      <c r="H21" s="178" t="str">
        <f>IF(G21=0," ",VLOOKUP(G21,'KI1'!$B$9:$C$38,2,FALSE))</f>
        <v xml:space="preserve"> </v>
      </c>
      <c r="I21" s="262"/>
      <c r="J21" s="218" t="str">
        <f t="shared" si="0"/>
        <v xml:space="preserve"> </v>
      </c>
      <c r="K21" s="218" t="str">
        <f t="shared" si="1"/>
        <v/>
      </c>
      <c r="L21" s="378"/>
      <c r="M21" s="262"/>
      <c r="N21" s="179" t="str">
        <f t="shared" si="2"/>
        <v xml:space="preserve"> </v>
      </c>
      <c r="O21" s="179" t="str">
        <f t="shared" si="3"/>
        <v/>
      </c>
      <c r="P21" s="262"/>
      <c r="Q21" s="2"/>
      <c r="T21" s="180">
        <v>8</v>
      </c>
      <c r="U21" s="181">
        <f>VLOOKUP(T21,BIODATA!$A$13:$C$57,2,FALSE)</f>
        <v>0</v>
      </c>
      <c r="V21" s="180">
        <f t="shared" si="4"/>
        <v>0</v>
      </c>
      <c r="W21" s="180">
        <f t="shared" si="5"/>
        <v>0</v>
      </c>
      <c r="X21" s="180">
        <f t="shared" si="6"/>
        <v>0</v>
      </c>
      <c r="Y21" s="180">
        <f t="shared" si="7"/>
        <v>0</v>
      </c>
      <c r="Z21" s="180">
        <f t="shared" si="8"/>
        <v>0</v>
      </c>
      <c r="AA21" s="180">
        <f t="shared" si="9"/>
        <v>0</v>
      </c>
      <c r="AB21" s="180">
        <f t="shared" si="10"/>
        <v>0</v>
      </c>
      <c r="AC21" s="180">
        <f t="shared" si="11"/>
        <v>0</v>
      </c>
      <c r="AE21" s="15">
        <v>9</v>
      </c>
      <c r="AG21" s="15" t="str">
        <f>'KI1'!E24</f>
        <v>menerima perbedaan karakteristik sebagai anugerah Tuhan</v>
      </c>
    </row>
    <row r="22" spans="3:35" ht="30" customHeight="1">
      <c r="C22" s="221">
        <v>9</v>
      </c>
      <c r="D22" s="217"/>
      <c r="E22" s="184"/>
      <c r="F22" s="177" t="str">
        <f>IF(E22=0," ",VLOOKUP(E22,BIODATA!$A$13:$C$57,2,FALSE))</f>
        <v xml:space="preserve"> </v>
      </c>
      <c r="G22" s="183"/>
      <c r="H22" s="178" t="str">
        <f>IF(G22=0," ",VLOOKUP(G22,'KI1'!$B$9:$C$38,2,FALSE))</f>
        <v xml:space="preserve"> </v>
      </c>
      <c r="I22" s="262"/>
      <c r="J22" s="218" t="str">
        <f t="shared" si="0"/>
        <v xml:space="preserve"> </v>
      </c>
      <c r="K22" s="218" t="str">
        <f t="shared" si="1"/>
        <v/>
      </c>
      <c r="L22" s="378"/>
      <c r="M22" s="262"/>
      <c r="N22" s="179" t="str">
        <f t="shared" si="2"/>
        <v xml:space="preserve"> </v>
      </c>
      <c r="O22" s="179" t="str">
        <f t="shared" si="3"/>
        <v/>
      </c>
      <c r="P22" s="262"/>
      <c r="Q22" s="2"/>
      <c r="T22" s="180">
        <v>9</v>
      </c>
      <c r="U22" s="181">
        <f>VLOOKUP(T22,BIODATA!$A$13:$C$57,2,FALSE)</f>
        <v>0</v>
      </c>
      <c r="V22" s="180">
        <f t="shared" si="4"/>
        <v>0</v>
      </c>
      <c r="W22" s="180">
        <f t="shared" si="5"/>
        <v>0</v>
      </c>
      <c r="X22" s="180">
        <f t="shared" si="6"/>
        <v>0</v>
      </c>
      <c r="Y22" s="180">
        <f t="shared" si="7"/>
        <v>0</v>
      </c>
      <c r="Z22" s="180">
        <f t="shared" si="8"/>
        <v>0</v>
      </c>
      <c r="AA22" s="180">
        <f t="shared" si="9"/>
        <v>0</v>
      </c>
      <c r="AB22" s="180">
        <f t="shared" si="10"/>
        <v>0</v>
      </c>
      <c r="AC22" s="180">
        <f t="shared" si="11"/>
        <v>0</v>
      </c>
      <c r="AE22" s="15">
        <v>10</v>
      </c>
      <c r="AG22" s="15" t="str">
        <f>'KI1'!E25</f>
        <v>selalu menerima penugasan dengan sikap terbuka</v>
      </c>
    </row>
    <row r="23" spans="3:35" ht="30" customHeight="1">
      <c r="C23" s="221">
        <v>10</v>
      </c>
      <c r="D23" s="217"/>
      <c r="E23" s="184"/>
      <c r="F23" s="177" t="str">
        <f>IF(E23=0," ",VLOOKUP(E23,BIODATA!$A$13:$C$57,2,FALSE))</f>
        <v xml:space="preserve"> </v>
      </c>
      <c r="G23" s="183"/>
      <c r="H23" s="178" t="str">
        <f>IF(G23=0," ",VLOOKUP(G23,'KI1'!$B$9:$C$38,2,FALSE))</f>
        <v xml:space="preserve"> </v>
      </c>
      <c r="I23" s="262"/>
      <c r="J23" s="218" t="str">
        <f t="shared" si="0"/>
        <v xml:space="preserve"> </v>
      </c>
      <c r="K23" s="218" t="str">
        <f t="shared" si="1"/>
        <v/>
      </c>
      <c r="L23" s="378"/>
      <c r="M23" s="262"/>
      <c r="N23" s="179" t="str">
        <f t="shared" si="2"/>
        <v xml:space="preserve"> </v>
      </c>
      <c r="O23" s="179" t="str">
        <f t="shared" si="3"/>
        <v/>
      </c>
      <c r="P23" s="262"/>
      <c r="Q23" s="3"/>
      <c r="T23" s="180">
        <v>10</v>
      </c>
      <c r="U23" s="181">
        <f>VLOOKUP(T23,BIODATA!$A$13:$C$57,2,FALSE)</f>
        <v>0</v>
      </c>
      <c r="V23" s="180">
        <f t="shared" si="4"/>
        <v>0</v>
      </c>
      <c r="W23" s="180">
        <f t="shared" si="5"/>
        <v>0</v>
      </c>
      <c r="X23" s="180">
        <f t="shared" si="6"/>
        <v>0</v>
      </c>
      <c r="Y23" s="180">
        <f t="shared" si="7"/>
        <v>0</v>
      </c>
      <c r="Z23" s="180">
        <f t="shared" si="8"/>
        <v>0</v>
      </c>
      <c r="AA23" s="180">
        <f t="shared" si="9"/>
        <v>0</v>
      </c>
      <c r="AB23" s="180">
        <f t="shared" si="10"/>
        <v>0</v>
      </c>
      <c r="AC23" s="180">
        <f t="shared" si="11"/>
        <v>0</v>
      </c>
      <c r="AE23" s="15">
        <v>11</v>
      </c>
      <c r="AG23" s="15" t="str">
        <f>'KI1'!E26</f>
        <v>berterima kasih atas pemberian orang lain</v>
      </c>
    </row>
    <row r="24" spans="3:35" ht="30" customHeight="1">
      <c r="C24" s="221">
        <v>11</v>
      </c>
      <c r="D24" s="217"/>
      <c r="E24" s="184"/>
      <c r="F24" s="177" t="str">
        <f>IF(E24=0," ",VLOOKUP(E24,BIODATA!$A$13:$C$57,2,FALSE))</f>
        <v xml:space="preserve"> </v>
      </c>
      <c r="G24" s="183"/>
      <c r="H24" s="178" t="str">
        <f>IF(G24=0," ",VLOOKUP(G24,'KI1'!$B$9:$C$38,2,FALSE))</f>
        <v xml:space="preserve"> </v>
      </c>
      <c r="I24" s="262"/>
      <c r="J24" s="218" t="str">
        <f t="shared" si="0"/>
        <v xml:space="preserve"> </v>
      </c>
      <c r="K24" s="218" t="str">
        <f t="shared" si="1"/>
        <v/>
      </c>
      <c r="L24" s="378"/>
      <c r="M24" s="262"/>
      <c r="N24" s="179" t="str">
        <f t="shared" si="2"/>
        <v xml:space="preserve"> </v>
      </c>
      <c r="O24" s="179" t="str">
        <f t="shared" si="3"/>
        <v/>
      </c>
      <c r="P24" s="262"/>
      <c r="T24" s="180">
        <v>11</v>
      </c>
      <c r="U24" s="181">
        <f>VLOOKUP(T24,BIODATA!$A$13:$C$57,2,FALSE)</f>
        <v>0</v>
      </c>
      <c r="V24" s="180">
        <f t="shared" si="4"/>
        <v>0</v>
      </c>
      <c r="W24" s="180">
        <f t="shared" si="5"/>
        <v>0</v>
      </c>
      <c r="X24" s="180">
        <f t="shared" si="6"/>
        <v>0</v>
      </c>
      <c r="Y24" s="180">
        <f t="shared" si="7"/>
        <v>0</v>
      </c>
      <c r="Z24" s="180">
        <f t="shared" si="8"/>
        <v>0</v>
      </c>
      <c r="AA24" s="180">
        <f t="shared" si="9"/>
        <v>0</v>
      </c>
      <c r="AB24" s="180">
        <f t="shared" si="10"/>
        <v>0</v>
      </c>
      <c r="AC24" s="180">
        <f t="shared" si="11"/>
        <v>0</v>
      </c>
    </row>
    <row r="25" spans="3:35" ht="30" customHeight="1">
      <c r="C25" s="221">
        <v>12</v>
      </c>
      <c r="D25" s="217"/>
      <c r="E25" s="184"/>
      <c r="F25" s="177" t="str">
        <f>IF(E25=0," ",VLOOKUP(E25,BIODATA!$A$13:$C$57,2,FALSE))</f>
        <v xml:space="preserve"> </v>
      </c>
      <c r="G25" s="183"/>
      <c r="H25" s="178" t="str">
        <f>IF(G25=0," ",VLOOKUP(G25,'KI1'!$B$9:$C$38,2,FALSE))</f>
        <v xml:space="preserve"> </v>
      </c>
      <c r="I25" s="262"/>
      <c r="J25" s="218" t="str">
        <f t="shared" si="0"/>
        <v xml:space="preserve"> </v>
      </c>
      <c r="K25" s="218" t="str">
        <f t="shared" si="1"/>
        <v/>
      </c>
      <c r="L25" s="378"/>
      <c r="M25" s="262"/>
      <c r="N25" s="179" t="str">
        <f t="shared" si="2"/>
        <v xml:space="preserve"> </v>
      </c>
      <c r="O25" s="179" t="str">
        <f t="shared" si="3"/>
        <v/>
      </c>
      <c r="P25" s="262"/>
      <c r="T25" s="180">
        <v>12</v>
      </c>
      <c r="U25" s="181">
        <f>VLOOKUP(T25,BIODATA!$A$13:$C$57,2,FALSE)</f>
        <v>0</v>
      </c>
      <c r="V25" s="180">
        <f t="shared" si="4"/>
        <v>0</v>
      </c>
      <c r="W25" s="180">
        <f t="shared" si="5"/>
        <v>0</v>
      </c>
      <c r="X25" s="180">
        <f t="shared" si="6"/>
        <v>0</v>
      </c>
      <c r="Y25" s="180">
        <f t="shared" si="7"/>
        <v>0</v>
      </c>
      <c r="Z25" s="180">
        <f t="shared" si="8"/>
        <v>0</v>
      </c>
      <c r="AA25" s="180">
        <f t="shared" si="9"/>
        <v>0</v>
      </c>
      <c r="AB25" s="180">
        <f t="shared" si="10"/>
        <v>0</v>
      </c>
      <c r="AC25" s="180">
        <f t="shared" si="11"/>
        <v>0</v>
      </c>
      <c r="AE25" s="15">
        <v>1</v>
      </c>
      <c r="AF25" s="15">
        <f>'KI1'!F9</f>
        <v>0</v>
      </c>
      <c r="AG25" s="15">
        <f>'KI1'!F16</f>
        <v>0</v>
      </c>
      <c r="AH25" s="15">
        <f>'KI1'!F27</f>
        <v>0</v>
      </c>
      <c r="AI25" s="15">
        <f>'KI1'!F32</f>
        <v>0</v>
      </c>
    </row>
    <row r="26" spans="3:35" ht="30" customHeight="1">
      <c r="C26" s="221">
        <v>13</v>
      </c>
      <c r="D26" s="217"/>
      <c r="E26" s="184"/>
      <c r="F26" s="177" t="str">
        <f>IF(E26=0," ",VLOOKUP(E26,BIODATA!$A$13:$C$57,2,FALSE))</f>
        <v xml:space="preserve"> </v>
      </c>
      <c r="G26" s="183"/>
      <c r="H26" s="178" t="str">
        <f>IF(G26=0," ",VLOOKUP(G26,'KI1'!$B$9:$C$38,2,FALSE))</f>
        <v xml:space="preserve"> </v>
      </c>
      <c r="I26" s="262"/>
      <c r="J26" s="218" t="str">
        <f t="shared" si="0"/>
        <v xml:space="preserve"> </v>
      </c>
      <c r="K26" s="218" t="str">
        <f t="shared" si="1"/>
        <v/>
      </c>
      <c r="L26" s="378"/>
      <c r="M26" s="262"/>
      <c r="N26" s="179" t="str">
        <f t="shared" si="2"/>
        <v xml:space="preserve"> </v>
      </c>
      <c r="O26" s="179" t="str">
        <f t="shared" si="3"/>
        <v/>
      </c>
      <c r="P26" s="262"/>
      <c r="T26" s="180">
        <v>13</v>
      </c>
      <c r="U26" s="181">
        <f>VLOOKUP(T26,BIODATA!$A$13:$C$57,2,FALSE)</f>
        <v>0</v>
      </c>
      <c r="V26" s="180">
        <f t="shared" si="4"/>
        <v>0</v>
      </c>
      <c r="W26" s="180">
        <f t="shared" si="5"/>
        <v>0</v>
      </c>
      <c r="X26" s="180">
        <f t="shared" si="6"/>
        <v>0</v>
      </c>
      <c r="Y26" s="180">
        <f t="shared" si="7"/>
        <v>0</v>
      </c>
      <c r="Z26" s="180">
        <f t="shared" si="8"/>
        <v>0</v>
      </c>
      <c r="AA26" s="180">
        <f t="shared" si="9"/>
        <v>0</v>
      </c>
      <c r="AB26" s="180">
        <f t="shared" si="10"/>
        <v>0</v>
      </c>
      <c r="AC26" s="180">
        <f t="shared" si="11"/>
        <v>0</v>
      </c>
      <c r="AE26" s="15">
        <v>2</v>
      </c>
      <c r="AF26" s="15" t="str">
        <f>'KI1'!F10</f>
        <v>tidak melaksanakan ajaran agama yang dianutnya</v>
      </c>
      <c r="AG26" s="15" t="str">
        <f>'KI1'!F17</f>
        <v>mengingkari kebesaran Tuhan dalam menciptakan alam semesta</v>
      </c>
      <c r="AH26" s="15" t="str">
        <f>'KI1'!F28</f>
        <v>belajar tanpa berdoa</v>
      </c>
      <c r="AI26" s="15" t="str">
        <f>'KI1'!F33</f>
        <v>tidak menghargai perbedaan dalam beribadah</v>
      </c>
    </row>
    <row r="27" spans="3:35" ht="30" customHeight="1">
      <c r="C27" s="221">
        <v>14</v>
      </c>
      <c r="D27" s="217"/>
      <c r="E27" s="184"/>
      <c r="F27" s="177" t="str">
        <f>IF(E27=0," ",VLOOKUP(E27,BIODATA!$A$13:$C$57,2,FALSE))</f>
        <v xml:space="preserve"> </v>
      </c>
      <c r="G27" s="183"/>
      <c r="H27" s="178" t="str">
        <f>IF(G27=0," ",VLOOKUP(G27,'KI1'!$B$9:$C$38,2,FALSE))</f>
        <v xml:space="preserve"> </v>
      </c>
      <c r="I27" s="262"/>
      <c r="J27" s="218" t="str">
        <f t="shared" si="0"/>
        <v xml:space="preserve"> </v>
      </c>
      <c r="K27" s="218" t="str">
        <f t="shared" si="1"/>
        <v/>
      </c>
      <c r="L27" s="378"/>
      <c r="M27" s="262"/>
      <c r="N27" s="179" t="str">
        <f t="shared" si="2"/>
        <v xml:space="preserve"> </v>
      </c>
      <c r="O27" s="179" t="str">
        <f t="shared" si="3"/>
        <v/>
      </c>
      <c r="P27" s="262"/>
      <c r="T27" s="180">
        <v>14</v>
      </c>
      <c r="U27" s="181">
        <f>VLOOKUP(T27,BIODATA!$A$13:$C$57,2,FALSE)</f>
        <v>0</v>
      </c>
      <c r="V27" s="180">
        <f t="shared" si="4"/>
        <v>0</v>
      </c>
      <c r="W27" s="180">
        <f t="shared" si="5"/>
        <v>0</v>
      </c>
      <c r="X27" s="180">
        <f t="shared" si="6"/>
        <v>0</v>
      </c>
      <c r="Y27" s="180">
        <f t="shared" si="7"/>
        <v>0</v>
      </c>
      <c r="Z27" s="180">
        <f t="shared" si="8"/>
        <v>0</v>
      </c>
      <c r="AA27" s="180">
        <f t="shared" si="9"/>
        <v>0</v>
      </c>
      <c r="AB27" s="180">
        <f t="shared" si="10"/>
        <v>0</v>
      </c>
      <c r="AC27" s="180">
        <f t="shared" si="11"/>
        <v>0</v>
      </c>
      <c r="AE27" s="15">
        <v>3</v>
      </c>
      <c r="AF27" s="15" t="str">
        <f>'KI1'!F11</f>
        <v>menolak ajakan teman untuk melakukan ibadah bersama</v>
      </c>
      <c r="AG27" s="15" t="str">
        <f>'KI1'!F18</f>
        <v>merusak kelestarian alam, merusak tanaman</v>
      </c>
      <c r="AH27" s="15" t="str">
        <f>'KI1'!F29</f>
        <v>makan tanpa berdoa</v>
      </c>
      <c r="AI27" s="15" t="str">
        <f>'KI1'!F34</f>
        <v>menjauhi teman yang berbeda agama</v>
      </c>
    </row>
    <row r="28" spans="3:35" ht="30" customHeight="1">
      <c r="C28" s="221">
        <v>15</v>
      </c>
      <c r="D28" s="217"/>
      <c r="E28" s="184"/>
      <c r="F28" s="177" t="str">
        <f>IF(E28=0," ",VLOOKUP(E28,BIODATA!$A$13:$C$57,2,FALSE))</f>
        <v xml:space="preserve"> </v>
      </c>
      <c r="G28" s="183"/>
      <c r="H28" s="178" t="str">
        <f>IF(G28=0," ",VLOOKUP(G28,'KI1'!$B$9:$C$38,2,FALSE))</f>
        <v xml:space="preserve"> </v>
      </c>
      <c r="I28" s="262"/>
      <c r="J28" s="218" t="str">
        <f t="shared" si="0"/>
        <v xml:space="preserve"> </v>
      </c>
      <c r="K28" s="218" t="str">
        <f t="shared" si="1"/>
        <v/>
      </c>
      <c r="L28" s="378"/>
      <c r="M28" s="262"/>
      <c r="N28" s="179" t="str">
        <f t="shared" si="2"/>
        <v xml:space="preserve"> </v>
      </c>
      <c r="O28" s="179" t="str">
        <f t="shared" si="3"/>
        <v/>
      </c>
      <c r="P28" s="262"/>
      <c r="T28" s="180">
        <v>15</v>
      </c>
      <c r="U28" s="181">
        <f>VLOOKUP(T28,BIODATA!$A$13:$C$57,2,FALSE)</f>
        <v>0</v>
      </c>
      <c r="V28" s="180">
        <f t="shared" si="4"/>
        <v>0</v>
      </c>
      <c r="W28" s="180">
        <f t="shared" si="5"/>
        <v>0</v>
      </c>
      <c r="X28" s="180">
        <f t="shared" si="6"/>
        <v>0</v>
      </c>
      <c r="Y28" s="180">
        <f t="shared" si="7"/>
        <v>0</v>
      </c>
      <c r="Z28" s="180">
        <f t="shared" si="8"/>
        <v>0</v>
      </c>
      <c r="AA28" s="180">
        <f t="shared" si="9"/>
        <v>0</v>
      </c>
      <c r="AB28" s="180">
        <f t="shared" si="10"/>
        <v>0</v>
      </c>
      <c r="AC28" s="180">
        <f t="shared" si="11"/>
        <v>0</v>
      </c>
      <c r="AE28" s="15">
        <v>4</v>
      </c>
      <c r="AF28" s="15" t="str">
        <f>'KI1'!F12</f>
        <v>tidak ikut serta dengan keagamaan yang diselenggarakan sekolah</v>
      </c>
      <c r="AG28" s="15" t="str">
        <f>'KI1'!F19</f>
        <v>mengeluh</v>
      </c>
      <c r="AH28" s="15" t="str">
        <f>'KI1'!F30</f>
        <v>memulai kegiatan tanpa berdoa</v>
      </c>
      <c r="AI28" s="15" t="str">
        <f>'KI1'!F35</f>
        <v>memilih dalam berteman</v>
      </c>
    </row>
    <row r="29" spans="3:35" ht="30" customHeight="1">
      <c r="C29" s="221">
        <v>16</v>
      </c>
      <c r="D29" s="217"/>
      <c r="E29" s="184"/>
      <c r="F29" s="177" t="str">
        <f>IF(E29=0," ",VLOOKUP(E29,BIODATA!$A$13:$C$57,2,FALSE))</f>
        <v xml:space="preserve"> </v>
      </c>
      <c r="G29" s="183"/>
      <c r="H29" s="178" t="str">
        <f>IF(G29=0," ",VLOOKUP(G29,'KI1'!$B$9:$C$38,2,FALSE))</f>
        <v xml:space="preserve"> </v>
      </c>
      <c r="I29" s="262"/>
      <c r="J29" s="218" t="str">
        <f t="shared" si="0"/>
        <v xml:space="preserve"> </v>
      </c>
      <c r="K29" s="218" t="str">
        <f t="shared" si="1"/>
        <v/>
      </c>
      <c r="L29" s="378"/>
      <c r="M29" s="262"/>
      <c r="N29" s="179" t="str">
        <f t="shared" si="2"/>
        <v xml:space="preserve"> </v>
      </c>
      <c r="O29" s="179" t="str">
        <f t="shared" si="3"/>
        <v/>
      </c>
      <c r="P29" s="262"/>
      <c r="T29" s="180">
        <v>16</v>
      </c>
      <c r="U29" s="181">
        <f>VLOOKUP(T29,BIODATA!$A$13:$C$57,2,FALSE)</f>
        <v>0</v>
      </c>
      <c r="V29" s="180">
        <f t="shared" si="4"/>
        <v>0</v>
      </c>
      <c r="W29" s="180">
        <f t="shared" si="5"/>
        <v>0</v>
      </c>
      <c r="X29" s="180">
        <f t="shared" si="6"/>
        <v>0</v>
      </c>
      <c r="Y29" s="180">
        <f t="shared" si="7"/>
        <v>0</v>
      </c>
      <c r="Z29" s="180">
        <f t="shared" si="8"/>
        <v>0</v>
      </c>
      <c r="AA29" s="180">
        <f t="shared" si="9"/>
        <v>0</v>
      </c>
      <c r="AB29" s="180">
        <f t="shared" si="10"/>
        <v>0</v>
      </c>
      <c r="AC29" s="180">
        <f t="shared" si="11"/>
        <v>0</v>
      </c>
      <c r="AE29" s="15">
        <v>5</v>
      </c>
      <c r="AF29" s="15" t="str">
        <f>'KI1'!F13</f>
        <v>meninggalkan ajaran agama, misalnya: shalat dan puasa</v>
      </c>
      <c r="AG29" s="15" t="str">
        <f>'KI1'!F20</f>
        <v>mengeluh dalam segala hal</v>
      </c>
      <c r="AH29" s="15" t="str">
        <f>'KI1'!F31</f>
        <v>mengajak teman untuk tidak berdoa</v>
      </c>
      <c r="AI29" s="15" t="str">
        <f>'KI1'!F36</f>
        <v>mengganggu teman yang sedang beribadah</v>
      </c>
    </row>
    <row r="30" spans="3:35" ht="30" customHeight="1">
      <c r="C30" s="221">
        <v>17</v>
      </c>
      <c r="D30" s="217"/>
      <c r="E30" s="184"/>
      <c r="F30" s="177" t="str">
        <f>IF(E30=0," ",VLOOKUP(E30,BIODATA!$A$13:$C$57,2,FALSE))</f>
        <v xml:space="preserve"> </v>
      </c>
      <c r="G30" s="183"/>
      <c r="H30" s="178" t="str">
        <f>IF(G30=0," ",VLOOKUP(G30,'KI1'!$B$9:$C$38,2,FALSE))</f>
        <v xml:space="preserve"> </v>
      </c>
      <c r="I30" s="262"/>
      <c r="J30" s="218" t="str">
        <f t="shared" si="0"/>
        <v xml:space="preserve"> </v>
      </c>
      <c r="K30" s="218" t="str">
        <f t="shared" si="1"/>
        <v/>
      </c>
      <c r="L30" s="378"/>
      <c r="M30" s="262"/>
      <c r="N30" s="179" t="str">
        <f t="shared" si="2"/>
        <v xml:space="preserve"> </v>
      </c>
      <c r="O30" s="179" t="str">
        <f t="shared" si="3"/>
        <v/>
      </c>
      <c r="P30" s="262"/>
      <c r="T30" s="180">
        <v>17</v>
      </c>
      <c r="U30" s="181">
        <f>VLOOKUP(T30,BIODATA!$A$13:$C$57,2,FALSE)</f>
        <v>0</v>
      </c>
      <c r="V30" s="180">
        <f t="shared" si="4"/>
        <v>0</v>
      </c>
      <c r="W30" s="180">
        <f t="shared" si="5"/>
        <v>0</v>
      </c>
      <c r="X30" s="180">
        <f t="shared" si="6"/>
        <v>0</v>
      </c>
      <c r="Y30" s="180">
        <f t="shared" si="7"/>
        <v>0</v>
      </c>
      <c r="Z30" s="180">
        <f t="shared" si="8"/>
        <v>0</v>
      </c>
      <c r="AA30" s="180">
        <f t="shared" si="9"/>
        <v>0</v>
      </c>
      <c r="AB30" s="180">
        <f t="shared" si="10"/>
        <v>0</v>
      </c>
      <c r="AC30" s="180">
        <f t="shared" si="11"/>
        <v>0</v>
      </c>
      <c r="AE30" s="15">
        <v>6</v>
      </c>
      <c r="AF30" s="15" t="str">
        <f>'KI1'!F14</f>
        <v>tidak menghargai terhadap hari besar agama</v>
      </c>
      <c r="AG30" s="15" t="str">
        <f>'KI1'!F21</f>
        <v>berkecil hati dengan keadaannya</v>
      </c>
      <c r="AI30" s="15" t="str">
        <f>'KI1'!F37</f>
        <v>tidak menghormati hari besar keagamaan lain</v>
      </c>
    </row>
    <row r="31" spans="3:35" ht="30" customHeight="1">
      <c r="C31" s="221">
        <v>18</v>
      </c>
      <c r="D31" s="217"/>
      <c r="E31" s="184"/>
      <c r="F31" s="177" t="str">
        <f>IF(E31=0," ",VLOOKUP(E31,BIODATA!$A$13:$C$57,2,FALSE))</f>
        <v xml:space="preserve"> </v>
      </c>
      <c r="G31" s="183"/>
      <c r="H31" s="178" t="str">
        <f>IF(G31=0," ",VLOOKUP(G31,'KI1'!$B$9:$C$38,2,FALSE))</f>
        <v xml:space="preserve"> </v>
      </c>
      <c r="I31" s="262"/>
      <c r="J31" s="218" t="str">
        <f t="shared" si="0"/>
        <v xml:space="preserve"> </v>
      </c>
      <c r="K31" s="218" t="str">
        <f t="shared" si="1"/>
        <v/>
      </c>
      <c r="L31" s="378"/>
      <c r="M31" s="262"/>
      <c r="N31" s="179" t="str">
        <f t="shared" si="2"/>
        <v xml:space="preserve"> </v>
      </c>
      <c r="O31" s="179" t="str">
        <f t="shared" si="3"/>
        <v/>
      </c>
      <c r="P31" s="262"/>
      <c r="T31" s="180">
        <v>18</v>
      </c>
      <c r="U31" s="181">
        <f>VLOOKUP(T31,BIODATA!$A$13:$C$57,2,FALSE)</f>
        <v>0</v>
      </c>
      <c r="V31" s="180">
        <f t="shared" si="4"/>
        <v>0</v>
      </c>
      <c r="W31" s="180">
        <f t="shared" si="5"/>
        <v>0</v>
      </c>
      <c r="X31" s="180">
        <f t="shared" si="6"/>
        <v>0</v>
      </c>
      <c r="Y31" s="180">
        <f t="shared" si="7"/>
        <v>0</v>
      </c>
      <c r="Z31" s="180">
        <f t="shared" si="8"/>
        <v>0</v>
      </c>
      <c r="AA31" s="180">
        <f t="shared" si="9"/>
        <v>0</v>
      </c>
      <c r="AB31" s="180">
        <f t="shared" si="10"/>
        <v>0</v>
      </c>
      <c r="AC31" s="180">
        <f t="shared" si="11"/>
        <v>0</v>
      </c>
      <c r="AE31" s="15">
        <v>7</v>
      </c>
      <c r="AF31" s="15" t="str">
        <f>'KI1'!F15</f>
        <v>meninggalkan kuwajiban beribadah</v>
      </c>
      <c r="AG31" s="15" t="str">
        <f>'KI1'!F22</f>
        <v>tidak suka memberi atau menolong sesama</v>
      </c>
      <c r="AI31" s="15" t="str">
        <f>'KI1'!F38</f>
        <v>menjelekkan ajaran agama lain</v>
      </c>
    </row>
    <row r="32" spans="3:35" ht="30" customHeight="1">
      <c r="C32" s="221">
        <v>19</v>
      </c>
      <c r="D32" s="217"/>
      <c r="E32" s="184"/>
      <c r="F32" s="177" t="str">
        <f>IF(E32=0," ",VLOOKUP(E32,BIODATA!$A$13:$C$57,2,FALSE))</f>
        <v xml:space="preserve"> </v>
      </c>
      <c r="G32" s="183"/>
      <c r="H32" s="178" t="str">
        <f>IF(G32=0," ",VLOOKUP(G32,'KI1'!$B$9:$C$38,2,FALSE))</f>
        <v xml:space="preserve"> </v>
      </c>
      <c r="I32" s="262"/>
      <c r="J32" s="218" t="str">
        <f t="shared" si="0"/>
        <v xml:space="preserve"> </v>
      </c>
      <c r="K32" s="218" t="str">
        <f t="shared" si="1"/>
        <v/>
      </c>
      <c r="L32" s="378"/>
      <c r="M32" s="262"/>
      <c r="N32" s="179" t="str">
        <f t="shared" si="2"/>
        <v xml:space="preserve"> </v>
      </c>
      <c r="O32" s="179" t="str">
        <f t="shared" si="3"/>
        <v/>
      </c>
      <c r="P32" s="262"/>
      <c r="T32" s="180">
        <v>19</v>
      </c>
      <c r="U32" s="181">
        <f>VLOOKUP(T32,BIODATA!$A$13:$C$57,2,FALSE)</f>
        <v>0</v>
      </c>
      <c r="V32" s="180">
        <f t="shared" si="4"/>
        <v>0</v>
      </c>
      <c r="W32" s="180">
        <f t="shared" si="5"/>
        <v>0</v>
      </c>
      <c r="X32" s="180">
        <f t="shared" si="6"/>
        <v>0</v>
      </c>
      <c r="Y32" s="180">
        <f t="shared" si="7"/>
        <v>0</v>
      </c>
      <c r="Z32" s="180">
        <f t="shared" si="8"/>
        <v>0</v>
      </c>
      <c r="AA32" s="180">
        <f t="shared" si="9"/>
        <v>0</v>
      </c>
      <c r="AB32" s="180">
        <f t="shared" si="10"/>
        <v>0</v>
      </c>
      <c r="AC32" s="180">
        <f t="shared" si="11"/>
        <v>0</v>
      </c>
      <c r="AE32" s="15">
        <v>8</v>
      </c>
      <c r="AG32" s="15" t="str">
        <f>'KI1'!F23</f>
        <v>tidak pernah berterima kasih bila menerima pertolongan</v>
      </c>
    </row>
    <row r="33" spans="3:33" ht="30" customHeight="1">
      <c r="C33" s="221">
        <v>20</v>
      </c>
      <c r="D33" s="217"/>
      <c r="E33" s="184"/>
      <c r="F33" s="177" t="str">
        <f>IF(E33=0," ",VLOOKUP(E33,BIODATA!$A$13:$C$57,2,FALSE))</f>
        <v xml:space="preserve"> </v>
      </c>
      <c r="G33" s="183"/>
      <c r="H33" s="178" t="str">
        <f>IF(G33=0," ",VLOOKUP(G33,'KI1'!$B$9:$C$38,2,FALSE))</f>
        <v xml:space="preserve"> </v>
      </c>
      <c r="I33" s="262"/>
      <c r="J33" s="218" t="str">
        <f t="shared" si="0"/>
        <v xml:space="preserve"> </v>
      </c>
      <c r="K33" s="218" t="str">
        <f t="shared" si="1"/>
        <v/>
      </c>
      <c r="L33" s="378"/>
      <c r="M33" s="262"/>
      <c r="N33" s="179" t="str">
        <f t="shared" si="2"/>
        <v xml:space="preserve"> </v>
      </c>
      <c r="O33" s="179" t="str">
        <f t="shared" si="3"/>
        <v/>
      </c>
      <c r="P33" s="262"/>
      <c r="T33" s="180">
        <v>20</v>
      </c>
      <c r="U33" s="181">
        <f>VLOOKUP(T33,BIODATA!$A$13:$C$57,2,FALSE)</f>
        <v>0</v>
      </c>
      <c r="V33" s="180">
        <f t="shared" si="4"/>
        <v>0</v>
      </c>
      <c r="W33" s="180">
        <f t="shared" si="5"/>
        <v>0</v>
      </c>
      <c r="X33" s="180">
        <f t="shared" si="6"/>
        <v>0</v>
      </c>
      <c r="Y33" s="180">
        <f t="shared" si="7"/>
        <v>0</v>
      </c>
      <c r="Z33" s="180">
        <f t="shared" si="8"/>
        <v>0</v>
      </c>
      <c r="AA33" s="180">
        <f t="shared" si="9"/>
        <v>0</v>
      </c>
      <c r="AB33" s="180">
        <f t="shared" si="10"/>
        <v>0</v>
      </c>
      <c r="AC33" s="180">
        <f t="shared" si="11"/>
        <v>0</v>
      </c>
      <c r="AE33" s="15">
        <v>9</v>
      </c>
      <c r="AG33" s="15" t="str">
        <f>'KI1'!F24</f>
        <v>menolak perbedaan karakteristik sebagai anugerah Tuhan</v>
      </c>
    </row>
    <row r="34" spans="3:33" ht="30" customHeight="1">
      <c r="C34" s="221">
        <v>21</v>
      </c>
      <c r="D34" s="217"/>
      <c r="E34" s="184"/>
      <c r="F34" s="177" t="str">
        <f>IF(E34=0," ",VLOOKUP(E34,BIODATA!$A$13:$C$57,2,FALSE))</f>
        <v xml:space="preserve"> </v>
      </c>
      <c r="G34" s="183"/>
      <c r="H34" s="178" t="str">
        <f>IF(G34=0," ",VLOOKUP(G34,'KI1'!$B$9:$C$38,2,FALSE))</f>
        <v xml:space="preserve"> </v>
      </c>
      <c r="I34" s="262"/>
      <c r="J34" s="218" t="str">
        <f t="shared" si="0"/>
        <v xml:space="preserve"> </v>
      </c>
      <c r="K34" s="218" t="str">
        <f t="shared" si="1"/>
        <v/>
      </c>
      <c r="L34" s="378"/>
      <c r="M34" s="262"/>
      <c r="N34" s="179" t="str">
        <f t="shared" si="2"/>
        <v xml:space="preserve"> </v>
      </c>
      <c r="O34" s="179" t="str">
        <f t="shared" si="3"/>
        <v/>
      </c>
      <c r="P34" s="262"/>
      <c r="T34" s="180">
        <v>21</v>
      </c>
      <c r="U34" s="181">
        <f>VLOOKUP(T34,BIODATA!$A$13:$C$57,2,FALSE)</f>
        <v>0</v>
      </c>
      <c r="V34" s="180">
        <f t="shared" si="4"/>
        <v>0</v>
      </c>
      <c r="W34" s="180">
        <f t="shared" si="5"/>
        <v>0</v>
      </c>
      <c r="X34" s="180">
        <f t="shared" si="6"/>
        <v>0</v>
      </c>
      <c r="Y34" s="180">
        <f t="shared" si="7"/>
        <v>0</v>
      </c>
      <c r="Z34" s="180">
        <f t="shared" si="8"/>
        <v>0</v>
      </c>
      <c r="AA34" s="180">
        <f t="shared" si="9"/>
        <v>0</v>
      </c>
      <c r="AB34" s="180">
        <f t="shared" si="10"/>
        <v>0</v>
      </c>
      <c r="AC34" s="180">
        <f t="shared" si="11"/>
        <v>0</v>
      </c>
      <c r="AE34" s="15">
        <v>10</v>
      </c>
      <c r="AG34" s="15" t="str">
        <f>'KI1'!F25</f>
        <v>tidak pernah menerima penugasan dengan sikap terbuka</v>
      </c>
    </row>
    <row r="35" spans="3:33" ht="30" customHeight="1">
      <c r="C35" s="221">
        <v>22</v>
      </c>
      <c r="D35" s="217"/>
      <c r="E35" s="184"/>
      <c r="F35" s="177" t="str">
        <f>IF(E35=0," ",VLOOKUP(E35,BIODATA!$A$13:$C$57,2,FALSE))</f>
        <v xml:space="preserve"> </v>
      </c>
      <c r="G35" s="183"/>
      <c r="H35" s="178" t="str">
        <f>IF(G35=0," ",VLOOKUP(G35,'KI1'!$B$9:$C$38,2,FALSE))</f>
        <v xml:space="preserve"> </v>
      </c>
      <c r="I35" s="262"/>
      <c r="J35" s="218" t="str">
        <f t="shared" si="0"/>
        <v xml:space="preserve"> </v>
      </c>
      <c r="K35" s="218" t="str">
        <f t="shared" si="1"/>
        <v/>
      </c>
      <c r="L35" s="378"/>
      <c r="M35" s="262"/>
      <c r="N35" s="179" t="str">
        <f t="shared" si="2"/>
        <v xml:space="preserve"> </v>
      </c>
      <c r="O35" s="179" t="str">
        <f t="shared" si="3"/>
        <v/>
      </c>
      <c r="P35" s="262"/>
      <c r="T35" s="180">
        <v>22</v>
      </c>
      <c r="U35" s="181">
        <f>VLOOKUP(T35,BIODATA!$A$13:$C$57,2,FALSE)</f>
        <v>0</v>
      </c>
      <c r="V35" s="180">
        <f t="shared" si="4"/>
        <v>0</v>
      </c>
      <c r="W35" s="180">
        <f t="shared" si="5"/>
        <v>0</v>
      </c>
      <c r="X35" s="180">
        <f t="shared" si="6"/>
        <v>0</v>
      </c>
      <c r="Y35" s="180">
        <f t="shared" si="7"/>
        <v>0</v>
      </c>
      <c r="Z35" s="180">
        <f t="shared" si="8"/>
        <v>0</v>
      </c>
      <c r="AA35" s="180">
        <f t="shared" si="9"/>
        <v>0</v>
      </c>
      <c r="AB35" s="180">
        <f t="shared" si="10"/>
        <v>0</v>
      </c>
      <c r="AC35" s="180">
        <f t="shared" si="11"/>
        <v>0</v>
      </c>
      <c r="AE35" s="15">
        <v>11</v>
      </c>
      <c r="AG35" s="15" t="str">
        <f>'KI1'!F26</f>
        <v>tidak bersyukur atas pemberian orang lain</v>
      </c>
    </row>
    <row r="36" spans="3:33" ht="30" customHeight="1">
      <c r="C36" s="221">
        <v>23</v>
      </c>
      <c r="D36" s="217"/>
      <c r="E36" s="184"/>
      <c r="F36" s="177" t="str">
        <f>IF(E36=0," ",VLOOKUP(E36,BIODATA!$A$13:$C$57,2,FALSE))</f>
        <v xml:space="preserve"> </v>
      </c>
      <c r="G36" s="183"/>
      <c r="H36" s="178" t="str">
        <f>IF(G36=0," ",VLOOKUP(G36,'KI1'!$B$9:$C$38,2,FALSE))</f>
        <v xml:space="preserve"> </v>
      </c>
      <c r="I36" s="262"/>
      <c r="J36" s="218" t="str">
        <f t="shared" si="0"/>
        <v xml:space="preserve"> </v>
      </c>
      <c r="K36" s="218" t="str">
        <f t="shared" si="1"/>
        <v/>
      </c>
      <c r="L36" s="378"/>
      <c r="M36" s="262"/>
      <c r="N36" s="179" t="str">
        <f t="shared" si="2"/>
        <v xml:space="preserve"> </v>
      </c>
      <c r="O36" s="179" t="str">
        <f t="shared" si="3"/>
        <v/>
      </c>
      <c r="P36" s="262"/>
      <c r="T36" s="180">
        <v>23</v>
      </c>
      <c r="U36" s="181">
        <f>VLOOKUP(T36,BIODATA!$A$13:$C$57,2,FALSE)</f>
        <v>0</v>
      </c>
      <c r="V36" s="180">
        <f t="shared" si="4"/>
        <v>0</v>
      </c>
      <c r="W36" s="180">
        <f t="shared" si="5"/>
        <v>0</v>
      </c>
      <c r="X36" s="180">
        <f t="shared" si="6"/>
        <v>0</v>
      </c>
      <c r="Y36" s="180">
        <f t="shared" si="7"/>
        <v>0</v>
      </c>
      <c r="Z36" s="180">
        <f t="shared" si="8"/>
        <v>0</v>
      </c>
      <c r="AA36" s="180">
        <f t="shared" si="9"/>
        <v>0</v>
      </c>
      <c r="AB36" s="180">
        <f t="shared" si="10"/>
        <v>0</v>
      </c>
      <c r="AC36" s="180">
        <f t="shared" si="11"/>
        <v>0</v>
      </c>
    </row>
    <row r="37" spans="3:33" ht="30" customHeight="1">
      <c r="C37" s="221">
        <v>24</v>
      </c>
      <c r="D37" s="217"/>
      <c r="E37" s="184"/>
      <c r="F37" s="177" t="str">
        <f>IF(E37=0," ",VLOOKUP(E37,BIODATA!$A$13:$C$57,2,FALSE))</f>
        <v xml:space="preserve"> </v>
      </c>
      <c r="G37" s="183"/>
      <c r="H37" s="178" t="str">
        <f>IF(G37=0," ",VLOOKUP(G37,'KI1'!$B$9:$C$38,2,FALSE))</f>
        <v xml:space="preserve"> </v>
      </c>
      <c r="I37" s="262"/>
      <c r="J37" s="218" t="str">
        <f t="shared" si="0"/>
        <v xml:space="preserve"> </v>
      </c>
      <c r="K37" s="218" t="str">
        <f t="shared" si="1"/>
        <v/>
      </c>
      <c r="L37" s="378"/>
      <c r="M37" s="262"/>
      <c r="N37" s="179" t="str">
        <f t="shared" si="2"/>
        <v xml:space="preserve"> </v>
      </c>
      <c r="O37" s="179" t="str">
        <f t="shared" si="3"/>
        <v/>
      </c>
      <c r="P37" s="262"/>
      <c r="T37" s="180">
        <v>24</v>
      </c>
      <c r="U37" s="181">
        <f>VLOOKUP(T37,BIODATA!$A$13:$C$57,2,FALSE)</f>
        <v>0</v>
      </c>
      <c r="V37" s="180">
        <f t="shared" si="4"/>
        <v>0</v>
      </c>
      <c r="W37" s="180">
        <f t="shared" si="5"/>
        <v>0</v>
      </c>
      <c r="X37" s="180">
        <f t="shared" si="6"/>
        <v>0</v>
      </c>
      <c r="Y37" s="180">
        <f t="shared" si="7"/>
        <v>0</v>
      </c>
      <c r="Z37" s="180">
        <f t="shared" si="8"/>
        <v>0</v>
      </c>
      <c r="AA37" s="180">
        <f t="shared" si="9"/>
        <v>0</v>
      </c>
      <c r="AB37" s="180">
        <f t="shared" si="10"/>
        <v>0</v>
      </c>
      <c r="AC37" s="180">
        <f t="shared" si="11"/>
        <v>0</v>
      </c>
    </row>
    <row r="38" spans="3:33" ht="30" customHeight="1">
      <c r="C38" s="221">
        <v>25</v>
      </c>
      <c r="D38" s="217"/>
      <c r="E38" s="184"/>
      <c r="F38" s="177" t="str">
        <f>IF(E38=0," ",VLOOKUP(E38,BIODATA!$A$13:$C$57,2,FALSE))</f>
        <v xml:space="preserve"> </v>
      </c>
      <c r="G38" s="183"/>
      <c r="H38" s="178" t="str">
        <f>IF(G38=0," ",VLOOKUP(G38,'KI1'!$B$9:$C$38,2,FALSE))</f>
        <v xml:space="preserve"> </v>
      </c>
      <c r="I38" s="262"/>
      <c r="J38" s="218" t="str">
        <f t="shared" si="0"/>
        <v xml:space="preserve"> </v>
      </c>
      <c r="K38" s="218" t="str">
        <f t="shared" si="1"/>
        <v/>
      </c>
      <c r="L38" s="378"/>
      <c r="M38" s="262"/>
      <c r="N38" s="179" t="str">
        <f t="shared" si="2"/>
        <v xml:space="preserve"> </v>
      </c>
      <c r="O38" s="179" t="str">
        <f t="shared" si="3"/>
        <v/>
      </c>
      <c r="P38" s="262"/>
      <c r="T38" s="180">
        <v>25</v>
      </c>
      <c r="U38" s="181">
        <f>VLOOKUP(T38,BIODATA!$A$13:$C$57,2,FALSE)</f>
        <v>0</v>
      </c>
      <c r="V38" s="180">
        <f t="shared" si="4"/>
        <v>0</v>
      </c>
      <c r="W38" s="180">
        <f t="shared" si="5"/>
        <v>0</v>
      </c>
      <c r="X38" s="180">
        <f t="shared" si="6"/>
        <v>0</v>
      </c>
      <c r="Y38" s="180">
        <f t="shared" si="7"/>
        <v>0</v>
      </c>
      <c r="Z38" s="180">
        <f t="shared" si="8"/>
        <v>0</v>
      </c>
      <c r="AA38" s="180">
        <f t="shared" si="9"/>
        <v>0</v>
      </c>
      <c r="AB38" s="180">
        <f t="shared" si="10"/>
        <v>0</v>
      </c>
      <c r="AC38" s="180">
        <f t="shared" si="11"/>
        <v>0</v>
      </c>
    </row>
    <row r="39" spans="3:33" ht="30" customHeight="1">
      <c r="C39" s="221">
        <v>26</v>
      </c>
      <c r="D39" s="217"/>
      <c r="E39" s="184"/>
      <c r="F39" s="177" t="str">
        <f>IF(E39=0," ",VLOOKUP(E39,BIODATA!$A$13:$C$57,2,FALSE))</f>
        <v xml:space="preserve"> </v>
      </c>
      <c r="G39" s="183"/>
      <c r="H39" s="178" t="str">
        <f>IF(G39=0," ",VLOOKUP(G39,'KI1'!$B$9:$C$38,2,FALSE))</f>
        <v xml:space="preserve"> </v>
      </c>
      <c r="I39" s="262"/>
      <c r="J39" s="218" t="str">
        <f t="shared" si="0"/>
        <v xml:space="preserve"> </v>
      </c>
      <c r="K39" s="218" t="str">
        <f t="shared" si="1"/>
        <v/>
      </c>
      <c r="L39" s="378"/>
      <c r="M39" s="262"/>
      <c r="N39" s="179" t="str">
        <f t="shared" si="2"/>
        <v xml:space="preserve"> </v>
      </c>
      <c r="O39" s="179" t="str">
        <f t="shared" si="3"/>
        <v/>
      </c>
      <c r="P39" s="262"/>
      <c r="T39" s="180">
        <v>26</v>
      </c>
      <c r="U39" s="181">
        <f>VLOOKUP(T39,BIODATA!$A$13:$C$57,2,FALSE)</f>
        <v>0</v>
      </c>
      <c r="V39" s="180">
        <f t="shared" si="4"/>
        <v>0</v>
      </c>
      <c r="W39" s="180">
        <f t="shared" si="5"/>
        <v>0</v>
      </c>
      <c r="X39" s="180">
        <f t="shared" si="6"/>
        <v>0</v>
      </c>
      <c r="Y39" s="180">
        <f t="shared" si="7"/>
        <v>0</v>
      </c>
      <c r="Z39" s="180">
        <f t="shared" si="8"/>
        <v>0</v>
      </c>
      <c r="AA39" s="180">
        <f t="shared" si="9"/>
        <v>0</v>
      </c>
      <c r="AB39" s="180">
        <f t="shared" si="10"/>
        <v>0</v>
      </c>
      <c r="AC39" s="180">
        <f t="shared" si="11"/>
        <v>0</v>
      </c>
    </row>
    <row r="40" spans="3:33" ht="30" customHeight="1">
      <c r="C40" s="221">
        <v>27</v>
      </c>
      <c r="D40" s="217"/>
      <c r="E40" s="184"/>
      <c r="F40" s="177" t="str">
        <f>IF(E40=0," ",VLOOKUP(E40,BIODATA!$A$13:$C$57,2,FALSE))</f>
        <v xml:space="preserve"> </v>
      </c>
      <c r="G40" s="183"/>
      <c r="H40" s="178" t="str">
        <f>IF(G40=0," ",VLOOKUP(G40,'KI1'!$B$9:$C$38,2,FALSE))</f>
        <v xml:space="preserve"> </v>
      </c>
      <c r="I40" s="262"/>
      <c r="J40" s="218" t="str">
        <f t="shared" si="0"/>
        <v xml:space="preserve"> </v>
      </c>
      <c r="K40" s="218" t="str">
        <f t="shared" si="1"/>
        <v/>
      </c>
      <c r="L40" s="378"/>
      <c r="M40" s="262"/>
      <c r="N40" s="179" t="str">
        <f t="shared" si="2"/>
        <v xml:space="preserve"> </v>
      </c>
      <c r="O40" s="179" t="str">
        <f t="shared" si="3"/>
        <v/>
      </c>
      <c r="P40" s="262"/>
      <c r="T40" s="180">
        <v>27</v>
      </c>
      <c r="U40" s="181">
        <f>VLOOKUP(T40,BIODATA!$A$13:$C$57,2,FALSE)</f>
        <v>0</v>
      </c>
      <c r="V40" s="180">
        <f t="shared" si="4"/>
        <v>0</v>
      </c>
      <c r="W40" s="180">
        <f t="shared" si="5"/>
        <v>0</v>
      </c>
      <c r="X40" s="180">
        <f t="shared" si="6"/>
        <v>0</v>
      </c>
      <c r="Y40" s="180">
        <f t="shared" si="7"/>
        <v>0</v>
      </c>
      <c r="Z40" s="180">
        <f t="shared" si="8"/>
        <v>0</v>
      </c>
      <c r="AA40" s="180">
        <f t="shared" si="9"/>
        <v>0</v>
      </c>
      <c r="AB40" s="180">
        <f t="shared" si="10"/>
        <v>0</v>
      </c>
      <c r="AC40" s="180">
        <f t="shared" si="11"/>
        <v>0</v>
      </c>
    </row>
    <row r="41" spans="3:33" ht="30" customHeight="1">
      <c r="C41" s="221">
        <v>28</v>
      </c>
      <c r="D41" s="217"/>
      <c r="E41" s="184"/>
      <c r="F41" s="177" t="str">
        <f>IF(E41=0," ",VLOOKUP(E41,BIODATA!$A$13:$C$57,2,FALSE))</f>
        <v xml:space="preserve"> </v>
      </c>
      <c r="G41" s="183"/>
      <c r="H41" s="178" t="str">
        <f>IF(G41=0," ",VLOOKUP(G41,'KI1'!$B$9:$C$38,2,FALSE))</f>
        <v xml:space="preserve"> </v>
      </c>
      <c r="I41" s="262"/>
      <c r="J41" s="218" t="str">
        <f t="shared" si="0"/>
        <v xml:space="preserve"> </v>
      </c>
      <c r="K41" s="218" t="str">
        <f t="shared" si="1"/>
        <v/>
      </c>
      <c r="L41" s="378"/>
      <c r="M41" s="262"/>
      <c r="N41" s="179" t="str">
        <f t="shared" si="2"/>
        <v xml:space="preserve"> </v>
      </c>
      <c r="O41" s="179" t="str">
        <f t="shared" si="3"/>
        <v/>
      </c>
      <c r="P41" s="262"/>
      <c r="T41" s="180">
        <v>28</v>
      </c>
      <c r="U41" s="181">
        <f>VLOOKUP(T41,BIODATA!$A$13:$C$57,2,FALSE)</f>
        <v>0</v>
      </c>
      <c r="V41" s="180">
        <f t="shared" si="4"/>
        <v>0</v>
      </c>
      <c r="W41" s="180">
        <f t="shared" si="5"/>
        <v>0</v>
      </c>
      <c r="X41" s="180">
        <f t="shared" si="6"/>
        <v>0</v>
      </c>
      <c r="Y41" s="180">
        <f t="shared" si="7"/>
        <v>0</v>
      </c>
      <c r="Z41" s="180">
        <f t="shared" si="8"/>
        <v>0</v>
      </c>
      <c r="AA41" s="180">
        <f t="shared" si="9"/>
        <v>0</v>
      </c>
      <c r="AB41" s="180">
        <f t="shared" si="10"/>
        <v>0</v>
      </c>
      <c r="AC41" s="180">
        <f t="shared" si="11"/>
        <v>0</v>
      </c>
    </row>
    <row r="42" spans="3:33" ht="30" customHeight="1">
      <c r="C42" s="221">
        <v>29</v>
      </c>
      <c r="D42" s="217"/>
      <c r="E42" s="184"/>
      <c r="F42" s="177" t="str">
        <f>IF(E42=0," ",VLOOKUP(E42,BIODATA!$A$13:$C$57,2,FALSE))</f>
        <v xml:space="preserve"> </v>
      </c>
      <c r="G42" s="183"/>
      <c r="H42" s="178" t="str">
        <f>IF(G42=0," ",VLOOKUP(G42,'KI1'!$B$9:$C$38,2,FALSE))</f>
        <v xml:space="preserve"> </v>
      </c>
      <c r="I42" s="262"/>
      <c r="J42" s="218" t="str">
        <f t="shared" si="0"/>
        <v xml:space="preserve"> </v>
      </c>
      <c r="K42" s="218" t="str">
        <f t="shared" si="1"/>
        <v/>
      </c>
      <c r="L42" s="378"/>
      <c r="M42" s="262"/>
      <c r="N42" s="179" t="str">
        <f t="shared" si="2"/>
        <v xml:space="preserve"> </v>
      </c>
      <c r="O42" s="179" t="str">
        <f t="shared" si="3"/>
        <v/>
      </c>
      <c r="P42" s="262"/>
      <c r="T42" s="180">
        <v>29</v>
      </c>
      <c r="U42" s="181">
        <f>VLOOKUP(T42,BIODATA!$A$13:$C$57,2,FALSE)</f>
        <v>0</v>
      </c>
      <c r="V42" s="180">
        <f t="shared" si="4"/>
        <v>0</v>
      </c>
      <c r="W42" s="180">
        <f t="shared" si="5"/>
        <v>0</v>
      </c>
      <c r="X42" s="180">
        <f t="shared" si="6"/>
        <v>0</v>
      </c>
      <c r="Y42" s="180">
        <f t="shared" si="7"/>
        <v>0</v>
      </c>
      <c r="Z42" s="180">
        <f t="shared" si="8"/>
        <v>0</v>
      </c>
      <c r="AA42" s="180">
        <f t="shared" si="9"/>
        <v>0</v>
      </c>
      <c r="AB42" s="180">
        <f t="shared" si="10"/>
        <v>0</v>
      </c>
      <c r="AC42" s="180">
        <f t="shared" si="11"/>
        <v>0</v>
      </c>
    </row>
    <row r="43" spans="3:33" ht="30" customHeight="1">
      <c r="C43" s="221">
        <v>30</v>
      </c>
      <c r="D43" s="217"/>
      <c r="E43" s="184"/>
      <c r="F43" s="177" t="str">
        <f>IF(E43=0," ",VLOOKUP(E43,BIODATA!$A$13:$C$57,2,FALSE))</f>
        <v xml:space="preserve"> </v>
      </c>
      <c r="G43" s="183"/>
      <c r="H43" s="178" t="str">
        <f>IF(G43=0," ",VLOOKUP(G43,'KI1'!$B$9:$C$38,2,FALSE))</f>
        <v xml:space="preserve"> </v>
      </c>
      <c r="I43" s="262"/>
      <c r="J43" s="218" t="str">
        <f t="shared" si="0"/>
        <v xml:space="preserve"> </v>
      </c>
      <c r="K43" s="218" t="str">
        <f t="shared" si="1"/>
        <v/>
      </c>
      <c r="L43" s="378"/>
      <c r="M43" s="262"/>
      <c r="N43" s="179" t="str">
        <f t="shared" si="2"/>
        <v xml:space="preserve"> </v>
      </c>
      <c r="O43" s="179" t="str">
        <f t="shared" si="3"/>
        <v/>
      </c>
      <c r="P43" s="262"/>
      <c r="T43" s="180">
        <v>30</v>
      </c>
      <c r="U43" s="181">
        <f>VLOOKUP(T43,BIODATA!$A$13:$C$57,2,FALSE)</f>
        <v>0</v>
      </c>
      <c r="V43" s="180">
        <f t="shared" si="4"/>
        <v>0</v>
      </c>
      <c r="W43" s="180">
        <f t="shared" si="5"/>
        <v>0</v>
      </c>
      <c r="X43" s="180">
        <f t="shared" si="6"/>
        <v>0</v>
      </c>
      <c r="Y43" s="180">
        <f t="shared" si="7"/>
        <v>0</v>
      </c>
      <c r="Z43" s="180">
        <f t="shared" si="8"/>
        <v>0</v>
      </c>
      <c r="AA43" s="180">
        <f t="shared" si="9"/>
        <v>0</v>
      </c>
      <c r="AB43" s="180">
        <f t="shared" si="10"/>
        <v>0</v>
      </c>
      <c r="AC43" s="180">
        <f t="shared" si="11"/>
        <v>0</v>
      </c>
    </row>
    <row r="44" spans="3:33" ht="30" customHeight="1">
      <c r="C44" s="221">
        <v>31</v>
      </c>
      <c r="D44" s="217"/>
      <c r="E44" s="184"/>
      <c r="F44" s="177" t="str">
        <f>IF(E44=0," ",VLOOKUP(E44,BIODATA!$A$13:$C$57,2,FALSE))</f>
        <v xml:space="preserve"> </v>
      </c>
      <c r="G44" s="183"/>
      <c r="H44" s="178" t="str">
        <f>IF(G44=0," ",VLOOKUP(G44,'KI1'!$B$9:$C$38,2,FALSE))</f>
        <v xml:space="preserve"> </v>
      </c>
      <c r="I44" s="262"/>
      <c r="J44" s="218" t="str">
        <f t="shared" si="0"/>
        <v xml:space="preserve"> </v>
      </c>
      <c r="K44" s="218" t="str">
        <f t="shared" si="1"/>
        <v/>
      </c>
      <c r="L44" s="378"/>
      <c r="M44" s="262"/>
      <c r="N44" s="179" t="str">
        <f t="shared" si="2"/>
        <v xml:space="preserve"> </v>
      </c>
      <c r="O44" s="179" t="str">
        <f t="shared" si="3"/>
        <v/>
      </c>
      <c r="P44" s="262"/>
      <c r="T44" s="180">
        <v>31</v>
      </c>
      <c r="U44" s="181">
        <f>VLOOKUP(T44,BIODATA!$A$13:$C$57,2,FALSE)</f>
        <v>0</v>
      </c>
      <c r="V44" s="180">
        <f t="shared" si="4"/>
        <v>0</v>
      </c>
      <c r="W44" s="180">
        <f t="shared" si="5"/>
        <v>0</v>
      </c>
      <c r="X44" s="180">
        <f t="shared" si="6"/>
        <v>0</v>
      </c>
      <c r="Y44" s="180">
        <f t="shared" si="7"/>
        <v>0</v>
      </c>
      <c r="Z44" s="180">
        <f t="shared" si="8"/>
        <v>0</v>
      </c>
      <c r="AA44" s="180">
        <f t="shared" si="9"/>
        <v>0</v>
      </c>
      <c r="AB44" s="180">
        <f t="shared" si="10"/>
        <v>0</v>
      </c>
      <c r="AC44" s="180">
        <f t="shared" si="11"/>
        <v>0</v>
      </c>
    </row>
    <row r="45" spans="3:33" ht="30" customHeight="1">
      <c r="C45" s="221">
        <v>32</v>
      </c>
      <c r="D45" s="217"/>
      <c r="E45" s="184"/>
      <c r="F45" s="177" t="str">
        <f>IF(E45=0," ",VLOOKUP(E45,BIODATA!$A$13:$C$57,2,FALSE))</f>
        <v xml:space="preserve"> </v>
      </c>
      <c r="G45" s="183"/>
      <c r="H45" s="178" t="str">
        <f>IF(G45=0," ",VLOOKUP(G45,'KI1'!$B$9:$C$38,2,FALSE))</f>
        <v xml:space="preserve"> </v>
      </c>
      <c r="I45" s="262"/>
      <c r="J45" s="218" t="str">
        <f t="shared" si="0"/>
        <v xml:space="preserve"> </v>
      </c>
      <c r="K45" s="218" t="str">
        <f t="shared" si="1"/>
        <v/>
      </c>
      <c r="L45" s="378"/>
      <c r="M45" s="262"/>
      <c r="N45" s="179" t="str">
        <f t="shared" si="2"/>
        <v xml:space="preserve"> </v>
      </c>
      <c r="O45" s="179" t="str">
        <f t="shared" si="3"/>
        <v/>
      </c>
      <c r="P45" s="262"/>
      <c r="T45" s="180">
        <v>32</v>
      </c>
      <c r="U45" s="181">
        <f>VLOOKUP(T45,BIODATA!$A$13:$C$57,2,FALSE)</f>
        <v>0</v>
      </c>
      <c r="V45" s="180">
        <f t="shared" si="4"/>
        <v>0</v>
      </c>
      <c r="W45" s="180">
        <f t="shared" si="5"/>
        <v>0</v>
      </c>
      <c r="X45" s="180">
        <f t="shared" si="6"/>
        <v>0</v>
      </c>
      <c r="Y45" s="180">
        <f t="shared" si="7"/>
        <v>0</v>
      </c>
      <c r="Z45" s="180">
        <f t="shared" si="8"/>
        <v>0</v>
      </c>
      <c r="AA45" s="180">
        <f t="shared" si="9"/>
        <v>0</v>
      </c>
      <c r="AB45" s="180">
        <f t="shared" si="10"/>
        <v>0</v>
      </c>
      <c r="AC45" s="180">
        <f t="shared" si="11"/>
        <v>0</v>
      </c>
    </row>
    <row r="46" spans="3:33" ht="30" customHeight="1">
      <c r="C46" s="221">
        <v>33</v>
      </c>
      <c r="D46" s="217"/>
      <c r="E46" s="184"/>
      <c r="F46" s="177" t="str">
        <f>IF(E46=0," ",VLOOKUP(E46,BIODATA!$A$13:$C$57,2,FALSE))</f>
        <v xml:space="preserve"> </v>
      </c>
      <c r="G46" s="183"/>
      <c r="H46" s="178" t="str">
        <f>IF(G46=0," ",VLOOKUP(G46,'KI1'!$B$9:$C$38,2,FALSE))</f>
        <v xml:space="preserve"> </v>
      </c>
      <c r="I46" s="262"/>
      <c r="J46" s="218" t="str">
        <f t="shared" si="0"/>
        <v xml:space="preserve"> </v>
      </c>
      <c r="K46" s="218" t="str">
        <f t="shared" si="1"/>
        <v/>
      </c>
      <c r="L46" s="378"/>
      <c r="M46" s="262"/>
      <c r="N46" s="179" t="str">
        <f t="shared" si="2"/>
        <v xml:space="preserve"> </v>
      </c>
      <c r="O46" s="179" t="str">
        <f t="shared" si="3"/>
        <v/>
      </c>
      <c r="P46" s="262"/>
      <c r="T46" s="180">
        <v>33</v>
      </c>
      <c r="U46" s="181">
        <f>VLOOKUP(T46,BIODATA!$A$13:$C$57,2,FALSE)</f>
        <v>0</v>
      </c>
      <c r="V46" s="180">
        <f t="shared" si="4"/>
        <v>0</v>
      </c>
      <c r="W46" s="180">
        <f t="shared" si="5"/>
        <v>0</v>
      </c>
      <c r="X46" s="180">
        <f t="shared" si="6"/>
        <v>0</v>
      </c>
      <c r="Y46" s="180">
        <f t="shared" si="7"/>
        <v>0</v>
      </c>
      <c r="Z46" s="180">
        <f t="shared" si="8"/>
        <v>0</v>
      </c>
      <c r="AA46" s="180">
        <f t="shared" si="9"/>
        <v>0</v>
      </c>
      <c r="AB46" s="180">
        <f t="shared" si="10"/>
        <v>0</v>
      </c>
      <c r="AC46" s="180">
        <f t="shared" si="11"/>
        <v>0</v>
      </c>
    </row>
    <row r="47" spans="3:33" ht="30" customHeight="1">
      <c r="C47" s="221">
        <v>34</v>
      </c>
      <c r="D47" s="217"/>
      <c r="E47" s="184"/>
      <c r="F47" s="177" t="str">
        <f>IF(E47=0," ",VLOOKUP(E47,BIODATA!$A$13:$C$57,2,FALSE))</f>
        <v xml:space="preserve"> </v>
      </c>
      <c r="G47" s="183"/>
      <c r="H47" s="178" t="str">
        <f>IF(G47=0," ",VLOOKUP(G47,'KI1'!$B$9:$C$38,2,FALSE))</f>
        <v xml:space="preserve"> </v>
      </c>
      <c r="I47" s="262"/>
      <c r="J47" s="218" t="str">
        <f t="shared" si="0"/>
        <v xml:space="preserve"> </v>
      </c>
      <c r="K47" s="218" t="str">
        <f t="shared" si="1"/>
        <v/>
      </c>
      <c r="L47" s="378"/>
      <c r="M47" s="262"/>
      <c r="N47" s="179" t="str">
        <f t="shared" si="2"/>
        <v xml:space="preserve"> </v>
      </c>
      <c r="O47" s="179" t="str">
        <f t="shared" si="3"/>
        <v/>
      </c>
      <c r="P47" s="262"/>
      <c r="T47" s="180">
        <v>34</v>
      </c>
      <c r="U47" s="181">
        <f>VLOOKUP(T47,BIODATA!$A$13:$C$57,2,FALSE)</f>
        <v>0</v>
      </c>
      <c r="V47" s="180">
        <f t="shared" si="4"/>
        <v>0</v>
      </c>
      <c r="W47" s="180">
        <f t="shared" si="5"/>
        <v>0</v>
      </c>
      <c r="X47" s="180">
        <f t="shared" si="6"/>
        <v>0</v>
      </c>
      <c r="Y47" s="180">
        <f t="shared" si="7"/>
        <v>0</v>
      </c>
      <c r="Z47" s="180">
        <f t="shared" si="8"/>
        <v>0</v>
      </c>
      <c r="AA47" s="180">
        <f t="shared" si="9"/>
        <v>0</v>
      </c>
      <c r="AB47" s="180">
        <f t="shared" si="10"/>
        <v>0</v>
      </c>
      <c r="AC47" s="180">
        <f t="shared" si="11"/>
        <v>0</v>
      </c>
    </row>
    <row r="48" spans="3:33" ht="30" customHeight="1">
      <c r="C48" s="221">
        <v>35</v>
      </c>
      <c r="D48" s="217"/>
      <c r="E48" s="184"/>
      <c r="F48" s="177" t="str">
        <f>IF(E48=0," ",VLOOKUP(E48,BIODATA!$A$13:$C$57,2,FALSE))</f>
        <v xml:space="preserve"> </v>
      </c>
      <c r="G48" s="183"/>
      <c r="H48" s="178" t="str">
        <f>IF(G48=0," ",VLOOKUP(G48,'KI1'!$B$9:$C$38,2,FALSE))</f>
        <v xml:space="preserve"> </v>
      </c>
      <c r="I48" s="262"/>
      <c r="J48" s="218" t="str">
        <f t="shared" si="0"/>
        <v xml:space="preserve"> </v>
      </c>
      <c r="K48" s="218" t="str">
        <f t="shared" si="1"/>
        <v/>
      </c>
      <c r="L48" s="378"/>
      <c r="M48" s="262"/>
      <c r="N48" s="179" t="str">
        <f t="shared" si="2"/>
        <v xml:space="preserve"> </v>
      </c>
      <c r="O48" s="179" t="str">
        <f t="shared" si="3"/>
        <v/>
      </c>
      <c r="P48" s="262"/>
      <c r="T48" s="180">
        <v>35</v>
      </c>
      <c r="U48" s="181">
        <f>VLOOKUP(T48,BIODATA!$A$13:$C$57,2,FALSE)</f>
        <v>0</v>
      </c>
      <c r="V48" s="180">
        <f t="shared" si="4"/>
        <v>0</v>
      </c>
      <c r="W48" s="180">
        <f t="shared" si="5"/>
        <v>0</v>
      </c>
      <c r="X48" s="180">
        <f t="shared" si="6"/>
        <v>0</v>
      </c>
      <c r="Y48" s="180">
        <f t="shared" si="7"/>
        <v>0</v>
      </c>
      <c r="Z48" s="180">
        <f t="shared" si="8"/>
        <v>0</v>
      </c>
      <c r="AA48" s="180">
        <f t="shared" si="9"/>
        <v>0</v>
      </c>
      <c r="AB48" s="180">
        <f t="shared" si="10"/>
        <v>0</v>
      </c>
      <c r="AC48" s="180">
        <f t="shared" si="11"/>
        <v>0</v>
      </c>
    </row>
    <row r="49" spans="3:29" ht="30" customHeight="1">
      <c r="C49" s="221">
        <v>36</v>
      </c>
      <c r="D49" s="217"/>
      <c r="E49" s="184"/>
      <c r="F49" s="177" t="str">
        <f>IF(E49=0," ",VLOOKUP(E49,BIODATA!$A$13:$C$57,2,FALSE))</f>
        <v xml:space="preserve"> </v>
      </c>
      <c r="G49" s="183"/>
      <c r="H49" s="178" t="str">
        <f>IF(G49=0," ",VLOOKUP(G49,'KI1'!$B$9:$C$38,2,FALSE))</f>
        <v xml:space="preserve"> </v>
      </c>
      <c r="I49" s="262"/>
      <c r="J49" s="218" t="str">
        <f t="shared" si="0"/>
        <v xml:space="preserve"> </v>
      </c>
      <c r="K49" s="218" t="str">
        <f t="shared" si="1"/>
        <v/>
      </c>
      <c r="L49" s="378"/>
      <c r="M49" s="262"/>
      <c r="N49" s="179" t="str">
        <f t="shared" si="2"/>
        <v xml:space="preserve"> </v>
      </c>
      <c r="O49" s="179" t="str">
        <f t="shared" si="3"/>
        <v/>
      </c>
      <c r="P49" s="262"/>
      <c r="T49" s="180">
        <v>36</v>
      </c>
      <c r="U49" s="181">
        <f>VLOOKUP(T49,BIODATA!$A$13:$C$57,2,FALSE)</f>
        <v>0</v>
      </c>
      <c r="V49" s="180">
        <f t="shared" si="4"/>
        <v>0</v>
      </c>
      <c r="W49" s="180">
        <f t="shared" si="5"/>
        <v>0</v>
      </c>
      <c r="X49" s="180">
        <f t="shared" si="6"/>
        <v>0</v>
      </c>
      <c r="Y49" s="180">
        <f t="shared" si="7"/>
        <v>0</v>
      </c>
      <c r="Z49" s="180">
        <f t="shared" si="8"/>
        <v>0</v>
      </c>
      <c r="AA49" s="180">
        <f t="shared" si="9"/>
        <v>0</v>
      </c>
      <c r="AB49" s="180">
        <f t="shared" si="10"/>
        <v>0</v>
      </c>
      <c r="AC49" s="180">
        <f t="shared" si="11"/>
        <v>0</v>
      </c>
    </row>
    <row r="50" spans="3:29" ht="30" customHeight="1">
      <c r="C50" s="221">
        <v>37</v>
      </c>
      <c r="D50" s="217"/>
      <c r="E50" s="184"/>
      <c r="F50" s="177" t="str">
        <f>IF(E50=0," ",VLOOKUP(E50,BIODATA!$A$13:$C$57,2,FALSE))</f>
        <v xml:space="preserve"> </v>
      </c>
      <c r="G50" s="183"/>
      <c r="H50" s="178" t="str">
        <f>IF(G50=0," ",VLOOKUP(G50,'KI1'!$B$9:$C$38,2,FALSE))</f>
        <v xml:space="preserve"> </v>
      </c>
      <c r="I50" s="262"/>
      <c r="J50" s="218" t="str">
        <f t="shared" si="0"/>
        <v xml:space="preserve"> </v>
      </c>
      <c r="K50" s="218" t="str">
        <f t="shared" si="1"/>
        <v/>
      </c>
      <c r="L50" s="378"/>
      <c r="M50" s="262"/>
      <c r="N50" s="179" t="str">
        <f t="shared" si="2"/>
        <v xml:space="preserve"> </v>
      </c>
      <c r="O50" s="179" t="str">
        <f t="shared" si="3"/>
        <v/>
      </c>
      <c r="P50" s="262"/>
      <c r="T50" s="180">
        <v>37</v>
      </c>
      <c r="U50" s="181">
        <f>VLOOKUP(T50,BIODATA!$A$13:$C$57,2,FALSE)</f>
        <v>0</v>
      </c>
      <c r="V50" s="180">
        <f t="shared" si="4"/>
        <v>0</v>
      </c>
      <c r="W50" s="180">
        <f t="shared" si="5"/>
        <v>0</v>
      </c>
      <c r="X50" s="180">
        <f t="shared" si="6"/>
        <v>0</v>
      </c>
      <c r="Y50" s="180">
        <f t="shared" si="7"/>
        <v>0</v>
      </c>
      <c r="Z50" s="180">
        <f t="shared" si="8"/>
        <v>0</v>
      </c>
      <c r="AA50" s="180">
        <f t="shared" si="9"/>
        <v>0</v>
      </c>
      <c r="AB50" s="180">
        <f t="shared" si="10"/>
        <v>0</v>
      </c>
      <c r="AC50" s="180">
        <f t="shared" si="11"/>
        <v>0</v>
      </c>
    </row>
    <row r="51" spans="3:29" ht="30" customHeight="1">
      <c r="C51" s="221">
        <v>38</v>
      </c>
      <c r="D51" s="217"/>
      <c r="E51" s="184"/>
      <c r="F51" s="177" t="str">
        <f>IF(E51=0," ",VLOOKUP(E51,BIODATA!$A$13:$C$57,2,FALSE))</f>
        <v xml:space="preserve"> </v>
      </c>
      <c r="G51" s="183"/>
      <c r="H51" s="178" t="str">
        <f>IF(G51=0," ",VLOOKUP(G51,'KI1'!$B$9:$C$38,2,FALSE))</f>
        <v xml:space="preserve"> </v>
      </c>
      <c r="I51" s="262"/>
      <c r="J51" s="218" t="str">
        <f t="shared" si="0"/>
        <v xml:space="preserve"> </v>
      </c>
      <c r="K51" s="218" t="str">
        <f t="shared" si="1"/>
        <v/>
      </c>
      <c r="L51" s="378"/>
      <c r="M51" s="262"/>
      <c r="N51" s="179" t="str">
        <f t="shared" si="2"/>
        <v xml:space="preserve"> </v>
      </c>
      <c r="O51" s="179" t="str">
        <f t="shared" si="3"/>
        <v/>
      </c>
      <c r="P51" s="262"/>
      <c r="T51" s="180">
        <v>38</v>
      </c>
      <c r="U51" s="181">
        <f>VLOOKUP(T51,BIODATA!$A$13:$C$57,2,FALSE)</f>
        <v>0</v>
      </c>
      <c r="V51" s="180">
        <f t="shared" si="4"/>
        <v>0</v>
      </c>
      <c r="W51" s="180">
        <f t="shared" si="5"/>
        <v>0</v>
      </c>
      <c r="X51" s="180">
        <f t="shared" si="6"/>
        <v>0</v>
      </c>
      <c r="Y51" s="180">
        <f t="shared" si="7"/>
        <v>0</v>
      </c>
      <c r="Z51" s="180">
        <f t="shared" si="8"/>
        <v>0</v>
      </c>
      <c r="AA51" s="180">
        <f t="shared" si="9"/>
        <v>0</v>
      </c>
      <c r="AB51" s="180">
        <f t="shared" si="10"/>
        <v>0</v>
      </c>
      <c r="AC51" s="180">
        <f t="shared" si="11"/>
        <v>0</v>
      </c>
    </row>
    <row r="52" spans="3:29" ht="30" customHeight="1">
      <c r="C52" s="221">
        <v>39</v>
      </c>
      <c r="D52" s="217"/>
      <c r="E52" s="184"/>
      <c r="F52" s="177" t="str">
        <f>IF(E52=0," ",VLOOKUP(E52,BIODATA!$A$13:$C$57,2,FALSE))</f>
        <v xml:space="preserve"> </v>
      </c>
      <c r="G52" s="183"/>
      <c r="H52" s="178" t="str">
        <f>IF(G52=0," ",VLOOKUP(G52,'KI1'!$B$9:$C$38,2,FALSE))</f>
        <v xml:space="preserve"> </v>
      </c>
      <c r="I52" s="262"/>
      <c r="J52" s="218" t="str">
        <f t="shared" si="0"/>
        <v xml:space="preserve"> </v>
      </c>
      <c r="K52" s="218" t="str">
        <f t="shared" si="1"/>
        <v/>
      </c>
      <c r="L52" s="378"/>
      <c r="M52" s="262"/>
      <c r="N52" s="179" t="str">
        <f t="shared" si="2"/>
        <v xml:space="preserve"> </v>
      </c>
      <c r="O52" s="179" t="str">
        <f t="shared" si="3"/>
        <v/>
      </c>
      <c r="P52" s="262"/>
      <c r="T52" s="180">
        <v>39</v>
      </c>
      <c r="U52" s="181">
        <f>VLOOKUP(T52,BIODATA!$A$13:$C$57,2,FALSE)</f>
        <v>0</v>
      </c>
      <c r="V52" s="180">
        <f t="shared" si="4"/>
        <v>0</v>
      </c>
      <c r="W52" s="180">
        <f t="shared" si="5"/>
        <v>0</v>
      </c>
      <c r="X52" s="180">
        <f t="shared" si="6"/>
        <v>0</v>
      </c>
      <c r="Y52" s="180">
        <f t="shared" si="7"/>
        <v>0</v>
      </c>
      <c r="Z52" s="180">
        <f t="shared" si="8"/>
        <v>0</v>
      </c>
      <c r="AA52" s="180">
        <f t="shared" si="9"/>
        <v>0</v>
      </c>
      <c r="AB52" s="180">
        <f t="shared" si="10"/>
        <v>0</v>
      </c>
      <c r="AC52" s="180">
        <f t="shared" si="11"/>
        <v>0</v>
      </c>
    </row>
    <row r="53" spans="3:29" ht="30" customHeight="1">
      <c r="C53" s="221">
        <v>40</v>
      </c>
      <c r="D53" s="217"/>
      <c r="E53" s="184"/>
      <c r="F53" s="177" t="str">
        <f>IF(E53=0," ",VLOOKUP(E53,BIODATA!$A$13:$C$57,2,FALSE))</f>
        <v xml:space="preserve"> </v>
      </c>
      <c r="G53" s="183"/>
      <c r="H53" s="178" t="str">
        <f>IF(G53=0," ",VLOOKUP(G53,'KI1'!$B$9:$C$38,2,FALSE))</f>
        <v xml:space="preserve"> </v>
      </c>
      <c r="I53" s="262"/>
      <c r="J53" s="218" t="str">
        <f t="shared" si="0"/>
        <v xml:space="preserve"> </v>
      </c>
      <c r="K53" s="218" t="str">
        <f t="shared" si="1"/>
        <v/>
      </c>
      <c r="L53" s="378"/>
      <c r="M53" s="262"/>
      <c r="N53" s="179" t="str">
        <f t="shared" si="2"/>
        <v xml:space="preserve"> </v>
      </c>
      <c r="O53" s="179" t="str">
        <f t="shared" si="3"/>
        <v/>
      </c>
      <c r="P53" s="262"/>
      <c r="T53" s="180">
        <v>40</v>
      </c>
      <c r="U53" s="181">
        <f>VLOOKUP(T53,BIODATA!$A$13:$C$57,2,FALSE)</f>
        <v>0</v>
      </c>
      <c r="V53" s="180">
        <f t="shared" si="4"/>
        <v>0</v>
      </c>
      <c r="W53" s="180">
        <f t="shared" si="5"/>
        <v>0</v>
      </c>
      <c r="X53" s="180">
        <f t="shared" si="6"/>
        <v>0</v>
      </c>
      <c r="Y53" s="180">
        <f t="shared" si="7"/>
        <v>0</v>
      </c>
      <c r="Z53" s="180">
        <f t="shared" si="8"/>
        <v>0</v>
      </c>
      <c r="AA53" s="180">
        <f t="shared" si="9"/>
        <v>0</v>
      </c>
      <c r="AB53" s="180">
        <f t="shared" si="10"/>
        <v>0</v>
      </c>
      <c r="AC53" s="180">
        <f t="shared" si="11"/>
        <v>0</v>
      </c>
    </row>
    <row r="54" spans="3:29" ht="30" customHeight="1">
      <c r="C54" s="221">
        <v>41</v>
      </c>
      <c r="D54" s="217"/>
      <c r="E54" s="184"/>
      <c r="F54" s="177" t="str">
        <f>IF(E54=0," ",VLOOKUP(E54,BIODATA!$A$13:$C$57,2,FALSE))</f>
        <v xml:space="preserve"> </v>
      </c>
      <c r="G54" s="183"/>
      <c r="H54" s="178" t="str">
        <f>IF(G54=0," ",VLOOKUP(G54,'KI1'!$B$9:$C$38,2,FALSE))</f>
        <v xml:space="preserve"> </v>
      </c>
      <c r="I54" s="262"/>
      <c r="J54" s="218" t="str">
        <f t="shared" si="0"/>
        <v xml:space="preserve"> </v>
      </c>
      <c r="K54" s="218" t="str">
        <f t="shared" si="1"/>
        <v/>
      </c>
      <c r="L54" s="378"/>
      <c r="M54" s="262"/>
      <c r="N54" s="179" t="str">
        <f t="shared" si="2"/>
        <v xml:space="preserve"> </v>
      </c>
      <c r="O54" s="179" t="str">
        <f t="shared" si="3"/>
        <v/>
      </c>
      <c r="P54" s="262"/>
      <c r="T54" s="180">
        <v>41</v>
      </c>
      <c r="U54" s="181">
        <f>VLOOKUP(T54,BIODATA!$A$13:$C$57,2,FALSE)</f>
        <v>0</v>
      </c>
      <c r="V54" s="180">
        <f t="shared" si="4"/>
        <v>0</v>
      </c>
      <c r="W54" s="180">
        <f t="shared" si="5"/>
        <v>0</v>
      </c>
      <c r="X54" s="180">
        <f t="shared" si="6"/>
        <v>0</v>
      </c>
      <c r="Y54" s="180">
        <f t="shared" si="7"/>
        <v>0</v>
      </c>
      <c r="Z54" s="180">
        <f t="shared" si="8"/>
        <v>0</v>
      </c>
      <c r="AA54" s="180">
        <f t="shared" si="9"/>
        <v>0</v>
      </c>
      <c r="AB54" s="180">
        <f t="shared" si="10"/>
        <v>0</v>
      </c>
      <c r="AC54" s="180">
        <f t="shared" si="11"/>
        <v>0</v>
      </c>
    </row>
    <row r="55" spans="3:29" ht="30" customHeight="1">
      <c r="C55" s="221">
        <v>42</v>
      </c>
      <c r="D55" s="217"/>
      <c r="E55" s="184"/>
      <c r="F55" s="177" t="str">
        <f>IF(E55=0," ",VLOOKUP(E55,BIODATA!$A$13:$C$57,2,FALSE))</f>
        <v xml:space="preserve"> </v>
      </c>
      <c r="G55" s="183"/>
      <c r="H55" s="178" t="str">
        <f>IF(G55=0," ",VLOOKUP(G55,'KI1'!$B$9:$C$38,2,FALSE))</f>
        <v xml:space="preserve"> </v>
      </c>
      <c r="I55" s="262"/>
      <c r="J55" s="218" t="str">
        <f t="shared" si="0"/>
        <v xml:space="preserve"> </v>
      </c>
      <c r="K55" s="218" t="str">
        <f t="shared" si="1"/>
        <v/>
      </c>
      <c r="L55" s="378"/>
      <c r="M55" s="262"/>
      <c r="N55" s="179" t="str">
        <f t="shared" si="2"/>
        <v xml:space="preserve"> </v>
      </c>
      <c r="O55" s="179" t="str">
        <f t="shared" si="3"/>
        <v/>
      </c>
      <c r="P55" s="262"/>
      <c r="T55" s="180">
        <v>42</v>
      </c>
      <c r="U55" s="181">
        <f>VLOOKUP(T55,BIODATA!$A$13:$C$57,2,FALSE)</f>
        <v>0</v>
      </c>
      <c r="V55" s="180">
        <f t="shared" si="4"/>
        <v>0</v>
      </c>
      <c r="W55" s="180">
        <f t="shared" si="5"/>
        <v>0</v>
      </c>
      <c r="X55" s="180">
        <f t="shared" si="6"/>
        <v>0</v>
      </c>
      <c r="Y55" s="180">
        <f t="shared" si="7"/>
        <v>0</v>
      </c>
      <c r="Z55" s="180">
        <f t="shared" si="8"/>
        <v>0</v>
      </c>
      <c r="AA55" s="180">
        <f t="shared" si="9"/>
        <v>0</v>
      </c>
      <c r="AB55" s="180">
        <f t="shared" si="10"/>
        <v>0</v>
      </c>
      <c r="AC55" s="180">
        <f t="shared" si="11"/>
        <v>0</v>
      </c>
    </row>
    <row r="56" spans="3:29" ht="30" customHeight="1">
      <c r="C56" s="221">
        <v>43</v>
      </c>
      <c r="D56" s="217"/>
      <c r="E56" s="184"/>
      <c r="F56" s="177" t="str">
        <f>IF(E56=0," ",VLOOKUP(E56,BIODATA!$A$13:$C$57,2,FALSE))</f>
        <v xml:space="preserve"> </v>
      </c>
      <c r="G56" s="183"/>
      <c r="H56" s="178" t="str">
        <f>IF(G56=0," ",VLOOKUP(G56,'KI1'!$B$9:$C$38,2,FALSE))</f>
        <v xml:space="preserve"> </v>
      </c>
      <c r="I56" s="262"/>
      <c r="J56" s="218" t="str">
        <f t="shared" si="0"/>
        <v xml:space="preserve"> </v>
      </c>
      <c r="K56" s="218" t="str">
        <f t="shared" si="1"/>
        <v/>
      </c>
      <c r="L56" s="378"/>
      <c r="M56" s="262"/>
      <c r="N56" s="179" t="str">
        <f t="shared" si="2"/>
        <v xml:space="preserve"> </v>
      </c>
      <c r="O56" s="179" t="str">
        <f t="shared" si="3"/>
        <v/>
      </c>
      <c r="P56" s="262"/>
      <c r="T56" s="180">
        <v>43</v>
      </c>
      <c r="U56" s="181">
        <f>VLOOKUP(T56,BIODATA!$A$13:$C$57,2,FALSE)</f>
        <v>0</v>
      </c>
      <c r="V56" s="180">
        <f t="shared" si="4"/>
        <v>0</v>
      </c>
      <c r="W56" s="180">
        <f t="shared" si="5"/>
        <v>0</v>
      </c>
      <c r="X56" s="180">
        <f t="shared" si="6"/>
        <v>0</v>
      </c>
      <c r="Y56" s="180">
        <f t="shared" si="7"/>
        <v>0</v>
      </c>
      <c r="Z56" s="180">
        <f t="shared" si="8"/>
        <v>0</v>
      </c>
      <c r="AA56" s="180">
        <f t="shared" si="9"/>
        <v>0</v>
      </c>
      <c r="AB56" s="180">
        <f t="shared" si="10"/>
        <v>0</v>
      </c>
      <c r="AC56" s="180">
        <f t="shared" si="11"/>
        <v>0</v>
      </c>
    </row>
    <row r="57" spans="3:29" ht="30" customHeight="1">
      <c r="C57" s="221">
        <v>44</v>
      </c>
      <c r="D57" s="217"/>
      <c r="E57" s="184"/>
      <c r="F57" s="177" t="str">
        <f>IF(E57=0," ",VLOOKUP(E57,BIODATA!$A$13:$C$57,2,FALSE))</f>
        <v xml:space="preserve"> </v>
      </c>
      <c r="G57" s="183"/>
      <c r="H57" s="178" t="str">
        <f>IF(G57=0," ",VLOOKUP(G57,'KI1'!$B$9:$C$38,2,FALSE))</f>
        <v xml:space="preserve"> </v>
      </c>
      <c r="I57" s="262"/>
      <c r="J57" s="218" t="str">
        <f t="shared" si="0"/>
        <v xml:space="preserve"> </v>
      </c>
      <c r="K57" s="218" t="str">
        <f t="shared" si="1"/>
        <v/>
      </c>
      <c r="L57" s="378"/>
      <c r="M57" s="262"/>
      <c r="N57" s="179" t="str">
        <f t="shared" si="2"/>
        <v xml:space="preserve"> </v>
      </c>
      <c r="O57" s="179" t="str">
        <f t="shared" si="3"/>
        <v/>
      </c>
      <c r="P57" s="262"/>
      <c r="T57" s="180">
        <v>44</v>
      </c>
      <c r="U57" s="181">
        <f>VLOOKUP(T57,BIODATA!$A$13:$C$57,2,FALSE)</f>
        <v>0</v>
      </c>
      <c r="V57" s="180">
        <f t="shared" si="4"/>
        <v>0</v>
      </c>
      <c r="W57" s="180">
        <f t="shared" si="5"/>
        <v>0</v>
      </c>
      <c r="X57" s="180">
        <f t="shared" si="6"/>
        <v>0</v>
      </c>
      <c r="Y57" s="180">
        <f t="shared" si="7"/>
        <v>0</v>
      </c>
      <c r="Z57" s="180">
        <f t="shared" si="8"/>
        <v>0</v>
      </c>
      <c r="AA57" s="180">
        <f t="shared" si="9"/>
        <v>0</v>
      </c>
      <c r="AB57" s="180">
        <f t="shared" si="10"/>
        <v>0</v>
      </c>
      <c r="AC57" s="180">
        <f t="shared" si="11"/>
        <v>0</v>
      </c>
    </row>
    <row r="58" spans="3:29" ht="30" customHeight="1">
      <c r="C58" s="221">
        <v>45</v>
      </c>
      <c r="D58" s="217"/>
      <c r="E58" s="184"/>
      <c r="F58" s="177" t="str">
        <f>IF(E58=0," ",VLOOKUP(E58,BIODATA!$A$13:$C$57,2,FALSE))</f>
        <v xml:space="preserve"> </v>
      </c>
      <c r="G58" s="183"/>
      <c r="H58" s="178" t="str">
        <f>IF(G58=0," ",VLOOKUP(G58,'KI1'!$B$9:$C$38,2,FALSE))</f>
        <v xml:space="preserve"> </v>
      </c>
      <c r="I58" s="262"/>
      <c r="J58" s="218" t="str">
        <f t="shared" si="0"/>
        <v xml:space="preserve"> </v>
      </c>
      <c r="K58" s="218" t="str">
        <f t="shared" si="1"/>
        <v/>
      </c>
      <c r="L58" s="378"/>
      <c r="M58" s="262"/>
      <c r="N58" s="179" t="str">
        <f t="shared" si="2"/>
        <v xml:space="preserve"> </v>
      </c>
      <c r="O58" s="179" t="str">
        <f t="shared" si="3"/>
        <v/>
      </c>
      <c r="P58" s="262"/>
      <c r="T58" s="180">
        <v>45</v>
      </c>
      <c r="U58" s="181">
        <f>VLOOKUP(T58,BIODATA!$A$13:$C$57,2,FALSE)</f>
        <v>0</v>
      </c>
      <c r="V58" s="180">
        <f t="shared" si="4"/>
        <v>0</v>
      </c>
      <c r="W58" s="180">
        <f t="shared" si="5"/>
        <v>0</v>
      </c>
      <c r="X58" s="180">
        <f t="shared" si="6"/>
        <v>0</v>
      </c>
      <c r="Y58" s="180">
        <f t="shared" si="7"/>
        <v>0</v>
      </c>
      <c r="Z58" s="180">
        <f t="shared" si="8"/>
        <v>0</v>
      </c>
      <c r="AA58" s="180">
        <f t="shared" si="9"/>
        <v>0</v>
      </c>
      <c r="AB58" s="180">
        <f t="shared" si="10"/>
        <v>0</v>
      </c>
      <c r="AC58" s="180">
        <f t="shared" si="11"/>
        <v>0</v>
      </c>
    </row>
    <row r="59" spans="3:29" ht="30" customHeight="1">
      <c r="C59" s="221">
        <v>46</v>
      </c>
      <c r="D59" s="217"/>
      <c r="E59" s="184"/>
      <c r="F59" s="177" t="str">
        <f>IF(E59=0," ",VLOOKUP(E59,BIODATA!$A$13:$C$57,2,FALSE))</f>
        <v xml:space="preserve"> </v>
      </c>
      <c r="G59" s="183"/>
      <c r="H59" s="178" t="str">
        <f>IF(G59=0," ",VLOOKUP(G59,'KI1'!$B$9:$C$38,2,FALSE))</f>
        <v xml:space="preserve"> </v>
      </c>
      <c r="I59" s="262"/>
      <c r="J59" s="218" t="str">
        <f t="shared" si="0"/>
        <v xml:space="preserve"> </v>
      </c>
      <c r="K59" s="218" t="str">
        <f t="shared" si="1"/>
        <v/>
      </c>
      <c r="L59" s="378"/>
      <c r="M59" s="262"/>
      <c r="N59" s="179" t="str">
        <f t="shared" si="2"/>
        <v xml:space="preserve"> </v>
      </c>
      <c r="O59" s="179" t="str">
        <f t="shared" si="3"/>
        <v/>
      </c>
      <c r="P59" s="262"/>
    </row>
    <row r="60" spans="3:29" ht="30" customHeight="1">
      <c r="C60" s="221">
        <v>47</v>
      </c>
      <c r="D60" s="217"/>
      <c r="E60" s="184"/>
      <c r="F60" s="177" t="str">
        <f>IF(E60=0," ",VLOOKUP(E60,BIODATA!$A$13:$C$57,2,FALSE))</f>
        <v xml:space="preserve"> </v>
      </c>
      <c r="G60" s="183"/>
      <c r="H60" s="178" t="str">
        <f>IF(G60=0," ",VLOOKUP(G60,'KI1'!$B$9:$C$38,2,FALSE))</f>
        <v xml:space="preserve"> </v>
      </c>
      <c r="I60" s="262"/>
      <c r="J60" s="218" t="str">
        <f t="shared" si="0"/>
        <v xml:space="preserve"> </v>
      </c>
      <c r="K60" s="218" t="str">
        <f t="shared" si="1"/>
        <v/>
      </c>
      <c r="L60" s="378"/>
      <c r="M60" s="262"/>
      <c r="N60" s="179" t="str">
        <f t="shared" si="2"/>
        <v xml:space="preserve"> </v>
      </c>
      <c r="O60" s="179" t="str">
        <f t="shared" si="3"/>
        <v/>
      </c>
      <c r="P60" s="262"/>
    </row>
    <row r="61" spans="3:29" ht="30" customHeight="1">
      <c r="C61" s="221">
        <v>48</v>
      </c>
      <c r="D61" s="217"/>
      <c r="E61" s="184"/>
      <c r="F61" s="177" t="str">
        <f>IF(E61=0," ",VLOOKUP(E61,BIODATA!$A$13:$C$57,2,FALSE))</f>
        <v xml:space="preserve"> </v>
      </c>
      <c r="G61" s="183"/>
      <c r="H61" s="178" t="str">
        <f>IF(G61=0," ",VLOOKUP(G61,'KI1'!$B$9:$C$38,2,FALSE))</f>
        <v xml:space="preserve"> </v>
      </c>
      <c r="I61" s="262"/>
      <c r="J61" s="218" t="str">
        <f t="shared" si="0"/>
        <v xml:space="preserve"> </v>
      </c>
      <c r="K61" s="218" t="str">
        <f t="shared" si="1"/>
        <v/>
      </c>
      <c r="L61" s="378"/>
      <c r="M61" s="262"/>
      <c r="N61" s="179" t="str">
        <f t="shared" si="2"/>
        <v xml:space="preserve"> </v>
      </c>
      <c r="O61" s="179" t="str">
        <f t="shared" si="3"/>
        <v/>
      </c>
      <c r="P61" s="262"/>
    </row>
    <row r="62" spans="3:29" ht="30" customHeight="1">
      <c r="C62" s="221">
        <v>49</v>
      </c>
      <c r="D62" s="217"/>
      <c r="E62" s="184"/>
      <c r="F62" s="177" t="str">
        <f>IF(E62=0," ",VLOOKUP(E62,BIODATA!$A$13:$C$57,2,FALSE))</f>
        <v xml:space="preserve"> </v>
      </c>
      <c r="G62" s="183"/>
      <c r="H62" s="178" t="str">
        <f>IF(G62=0," ",VLOOKUP(G62,'KI1'!$B$9:$C$38,2,FALSE))</f>
        <v xml:space="preserve"> </v>
      </c>
      <c r="I62" s="262"/>
      <c r="J62" s="218" t="str">
        <f t="shared" si="0"/>
        <v xml:space="preserve"> </v>
      </c>
      <c r="K62" s="218" t="str">
        <f t="shared" si="1"/>
        <v/>
      </c>
      <c r="L62" s="378"/>
      <c r="M62" s="262"/>
      <c r="N62" s="179" t="str">
        <f t="shared" si="2"/>
        <v xml:space="preserve"> </v>
      </c>
      <c r="O62" s="179" t="str">
        <f t="shared" si="3"/>
        <v/>
      </c>
      <c r="P62" s="262"/>
    </row>
    <row r="63" spans="3:29" ht="30" customHeight="1">
      <c r="C63" s="221">
        <v>50</v>
      </c>
      <c r="D63" s="217"/>
      <c r="E63" s="184"/>
      <c r="F63" s="177" t="str">
        <f>IF(E63=0," ",VLOOKUP(E63,BIODATA!$A$13:$C$57,2,FALSE))</f>
        <v xml:space="preserve"> </v>
      </c>
      <c r="G63" s="183"/>
      <c r="H63" s="178" t="str">
        <f>IF(G63=0," ",VLOOKUP(G63,'KI1'!$B$9:$C$38,2,FALSE))</f>
        <v xml:space="preserve"> </v>
      </c>
      <c r="I63" s="262"/>
      <c r="J63" s="218" t="str">
        <f t="shared" si="0"/>
        <v xml:space="preserve"> </v>
      </c>
      <c r="K63" s="218" t="str">
        <f t="shared" si="1"/>
        <v/>
      </c>
      <c r="L63" s="378"/>
      <c r="M63" s="262"/>
      <c r="N63" s="179" t="str">
        <f t="shared" si="2"/>
        <v xml:space="preserve"> </v>
      </c>
      <c r="O63" s="179" t="str">
        <f t="shared" si="3"/>
        <v/>
      </c>
      <c r="P63" s="262"/>
    </row>
    <row r="64" spans="3:29" ht="30" customHeight="1">
      <c r="C64" s="221">
        <v>51</v>
      </c>
      <c r="D64" s="217"/>
      <c r="E64" s="184"/>
      <c r="F64" s="177" t="str">
        <f>IF(E64=0," ",VLOOKUP(E64,BIODATA!$A$13:$C$57,2,FALSE))</f>
        <v xml:space="preserve"> </v>
      </c>
      <c r="G64" s="183"/>
      <c r="H64" s="178" t="str">
        <f>IF(G64=0," ",VLOOKUP(G64,'KI1'!$B$9:$C$38,2,FALSE))</f>
        <v xml:space="preserve"> </v>
      </c>
      <c r="I64" s="262"/>
      <c r="J64" s="218" t="str">
        <f t="shared" si="0"/>
        <v xml:space="preserve"> </v>
      </c>
      <c r="K64" s="218" t="str">
        <f t="shared" si="1"/>
        <v/>
      </c>
      <c r="L64" s="378"/>
      <c r="M64" s="262"/>
      <c r="N64" s="179" t="str">
        <f t="shared" si="2"/>
        <v xml:space="preserve"> </v>
      </c>
      <c r="O64" s="179" t="str">
        <f t="shared" si="3"/>
        <v/>
      </c>
      <c r="P64" s="262"/>
    </row>
    <row r="65" spans="3:16" ht="30" customHeight="1">
      <c r="C65" s="221">
        <v>52</v>
      </c>
      <c r="D65" s="217"/>
      <c r="E65" s="184"/>
      <c r="F65" s="177" t="str">
        <f>IF(E65=0," ",VLOOKUP(E65,BIODATA!$A$13:$C$57,2,FALSE))</f>
        <v xml:space="preserve"> </v>
      </c>
      <c r="G65" s="183"/>
      <c r="H65" s="178" t="str">
        <f>IF(G65=0," ",VLOOKUP(G65,'KI1'!$B$9:$C$38,2,FALSE))</f>
        <v xml:space="preserve"> </v>
      </c>
      <c r="I65" s="262"/>
      <c r="J65" s="218" t="str">
        <f t="shared" si="0"/>
        <v xml:space="preserve"> </v>
      </c>
      <c r="K65" s="218" t="str">
        <f t="shared" si="1"/>
        <v/>
      </c>
      <c r="L65" s="378"/>
      <c r="M65" s="262"/>
      <c r="N65" s="179" t="str">
        <f t="shared" si="2"/>
        <v xml:space="preserve"> </v>
      </c>
      <c r="O65" s="179" t="str">
        <f t="shared" si="3"/>
        <v/>
      </c>
      <c r="P65" s="262"/>
    </row>
    <row r="66" spans="3:16" ht="30" customHeight="1">
      <c r="C66" s="221">
        <v>53</v>
      </c>
      <c r="D66" s="217"/>
      <c r="E66" s="184"/>
      <c r="F66" s="177" t="str">
        <f>IF(E66=0," ",VLOOKUP(E66,BIODATA!$A$13:$C$57,2,FALSE))</f>
        <v xml:space="preserve"> </v>
      </c>
      <c r="G66" s="183"/>
      <c r="H66" s="178" t="str">
        <f>IF(G66=0," ",VLOOKUP(G66,'KI1'!$B$9:$C$38,2,FALSE))</f>
        <v xml:space="preserve"> </v>
      </c>
      <c r="I66" s="262"/>
      <c r="J66" s="218" t="str">
        <f t="shared" si="0"/>
        <v xml:space="preserve"> </v>
      </c>
      <c r="K66" s="218" t="str">
        <f t="shared" si="1"/>
        <v/>
      </c>
      <c r="L66" s="378"/>
      <c r="M66" s="262"/>
      <c r="N66" s="179" t="str">
        <f t="shared" si="2"/>
        <v xml:space="preserve"> </v>
      </c>
      <c r="O66" s="179" t="str">
        <f t="shared" si="3"/>
        <v/>
      </c>
      <c r="P66" s="262"/>
    </row>
    <row r="67" spans="3:16" ht="30" customHeight="1">
      <c r="C67" s="221">
        <v>54</v>
      </c>
      <c r="D67" s="217"/>
      <c r="E67" s="184"/>
      <c r="F67" s="177" t="str">
        <f>IF(E67=0," ",VLOOKUP(E67,BIODATA!$A$13:$C$57,2,FALSE))</f>
        <v xml:space="preserve"> </v>
      </c>
      <c r="G67" s="183"/>
      <c r="H67" s="178" t="str">
        <f>IF(G67=0," ",VLOOKUP(G67,'KI1'!$B$9:$C$38,2,FALSE))</f>
        <v xml:space="preserve"> </v>
      </c>
      <c r="I67" s="262"/>
      <c r="J67" s="218" t="str">
        <f t="shared" si="0"/>
        <v xml:space="preserve"> </v>
      </c>
      <c r="K67" s="218" t="str">
        <f t="shared" si="1"/>
        <v/>
      </c>
      <c r="L67" s="378"/>
      <c r="M67" s="262"/>
      <c r="N67" s="179" t="str">
        <f t="shared" si="2"/>
        <v xml:space="preserve"> </v>
      </c>
      <c r="O67" s="179" t="str">
        <f t="shared" si="3"/>
        <v/>
      </c>
      <c r="P67" s="262"/>
    </row>
    <row r="68" spans="3:16" ht="30" customHeight="1">
      <c r="C68" s="221">
        <v>55</v>
      </c>
      <c r="D68" s="217"/>
      <c r="E68" s="184"/>
      <c r="F68" s="177" t="str">
        <f>IF(E68=0," ",VLOOKUP(E68,BIODATA!$A$13:$C$57,2,FALSE))</f>
        <v xml:space="preserve"> </v>
      </c>
      <c r="G68" s="183"/>
      <c r="H68" s="178" t="str">
        <f>IF(G68=0," ",VLOOKUP(G68,'KI1'!$B$9:$C$38,2,FALSE))</f>
        <v xml:space="preserve"> </v>
      </c>
      <c r="I68" s="262"/>
      <c r="J68" s="218" t="str">
        <f t="shared" si="0"/>
        <v xml:space="preserve"> </v>
      </c>
      <c r="K68" s="218" t="str">
        <f t="shared" si="1"/>
        <v/>
      </c>
      <c r="L68" s="378"/>
      <c r="M68" s="262"/>
      <c r="N68" s="179" t="str">
        <f t="shared" si="2"/>
        <v xml:space="preserve"> </v>
      </c>
      <c r="O68" s="179" t="str">
        <f t="shared" si="3"/>
        <v/>
      </c>
      <c r="P68" s="262"/>
    </row>
    <row r="69" spans="3:16" ht="30" customHeight="1">
      <c r="C69" s="221">
        <v>56</v>
      </c>
      <c r="D69" s="217"/>
      <c r="E69" s="184"/>
      <c r="F69" s="177" t="str">
        <f>IF(E69=0," ",VLOOKUP(E69,BIODATA!$A$13:$C$57,2,FALSE))</f>
        <v xml:space="preserve"> </v>
      </c>
      <c r="G69" s="183"/>
      <c r="H69" s="178" t="str">
        <f>IF(G69=0," ",VLOOKUP(G69,'KI1'!$B$9:$C$38,2,FALSE))</f>
        <v xml:space="preserve"> </v>
      </c>
      <c r="I69" s="262"/>
      <c r="J69" s="218" t="str">
        <f t="shared" si="0"/>
        <v xml:space="preserve"> </v>
      </c>
      <c r="K69" s="218" t="str">
        <f t="shared" si="1"/>
        <v/>
      </c>
      <c r="L69" s="378"/>
      <c r="M69" s="262"/>
      <c r="N69" s="179" t="str">
        <f t="shared" si="2"/>
        <v xml:space="preserve"> </v>
      </c>
      <c r="O69" s="179" t="str">
        <f t="shared" si="3"/>
        <v/>
      </c>
      <c r="P69" s="262"/>
    </row>
    <row r="70" spans="3:16" ht="30" customHeight="1">
      <c r="C70" s="221">
        <v>57</v>
      </c>
      <c r="D70" s="217"/>
      <c r="E70" s="184"/>
      <c r="F70" s="177" t="str">
        <f>IF(E70=0," ",VLOOKUP(E70,BIODATA!$A$13:$C$57,2,FALSE))</f>
        <v xml:space="preserve"> </v>
      </c>
      <c r="G70" s="183"/>
      <c r="H70" s="178" t="str">
        <f>IF(G70=0," ",VLOOKUP(G70,'KI1'!$B$9:$C$38,2,FALSE))</f>
        <v xml:space="preserve"> </v>
      </c>
      <c r="I70" s="262"/>
      <c r="J70" s="218" t="str">
        <f t="shared" si="0"/>
        <v xml:space="preserve"> </v>
      </c>
      <c r="K70" s="218" t="str">
        <f t="shared" si="1"/>
        <v/>
      </c>
      <c r="L70" s="378"/>
      <c r="M70" s="262"/>
      <c r="N70" s="179" t="str">
        <f t="shared" si="2"/>
        <v xml:space="preserve"> </v>
      </c>
      <c r="O70" s="179" t="str">
        <f t="shared" si="3"/>
        <v/>
      </c>
      <c r="P70" s="262"/>
    </row>
    <row r="71" spans="3:16" ht="30" customHeight="1">
      <c r="C71" s="221">
        <v>58</v>
      </c>
      <c r="D71" s="217"/>
      <c r="E71" s="184"/>
      <c r="F71" s="177" t="str">
        <f>IF(E71=0," ",VLOOKUP(E71,BIODATA!$A$13:$C$57,2,FALSE))</f>
        <v xml:space="preserve"> </v>
      </c>
      <c r="G71" s="183"/>
      <c r="H71" s="178" t="str">
        <f>IF(G71=0," ",VLOOKUP(G71,'KI1'!$B$9:$C$38,2,FALSE))</f>
        <v xml:space="preserve"> </v>
      </c>
      <c r="I71" s="262"/>
      <c r="J71" s="218" t="str">
        <f t="shared" si="0"/>
        <v xml:space="preserve"> </v>
      </c>
      <c r="K71" s="218" t="str">
        <f t="shared" si="1"/>
        <v/>
      </c>
      <c r="L71" s="378"/>
      <c r="M71" s="262"/>
      <c r="N71" s="179" t="str">
        <f t="shared" si="2"/>
        <v xml:space="preserve"> </v>
      </c>
      <c r="O71" s="179" t="str">
        <f t="shared" si="3"/>
        <v/>
      </c>
      <c r="P71" s="262"/>
    </row>
    <row r="72" spans="3:16" ht="30" customHeight="1">
      <c r="C72" s="221">
        <v>59</v>
      </c>
      <c r="D72" s="217"/>
      <c r="E72" s="184"/>
      <c r="F72" s="177" t="str">
        <f>IF(E72=0," ",VLOOKUP(E72,BIODATA!$A$13:$C$57,2,FALSE))</f>
        <v xml:space="preserve"> </v>
      </c>
      <c r="G72" s="183"/>
      <c r="H72" s="178" t="str">
        <f>IF(G72=0," ",VLOOKUP(G72,'KI1'!$B$9:$C$38,2,FALSE))</f>
        <v xml:space="preserve"> </v>
      </c>
      <c r="I72" s="262"/>
      <c r="J72" s="218" t="str">
        <f t="shared" si="0"/>
        <v xml:space="preserve"> </v>
      </c>
      <c r="K72" s="218" t="str">
        <f t="shared" si="1"/>
        <v/>
      </c>
      <c r="L72" s="378"/>
      <c r="M72" s="262"/>
      <c r="N72" s="179" t="str">
        <f t="shared" si="2"/>
        <v xml:space="preserve"> </v>
      </c>
      <c r="O72" s="179" t="str">
        <f t="shared" si="3"/>
        <v/>
      </c>
      <c r="P72" s="262"/>
    </row>
    <row r="73" spans="3:16" ht="30" customHeight="1">
      <c r="C73" s="221">
        <v>60</v>
      </c>
      <c r="D73" s="217"/>
      <c r="E73" s="184"/>
      <c r="F73" s="177" t="str">
        <f>IF(E73=0," ",VLOOKUP(E73,BIODATA!$A$13:$C$57,2,FALSE))</f>
        <v xml:space="preserve"> </v>
      </c>
      <c r="G73" s="183"/>
      <c r="H73" s="178" t="str">
        <f>IF(G73=0," ",VLOOKUP(G73,'KI1'!$B$9:$C$38,2,FALSE))</f>
        <v xml:space="preserve"> </v>
      </c>
      <c r="I73" s="262"/>
      <c r="J73" s="218" t="str">
        <f t="shared" si="0"/>
        <v xml:space="preserve"> </v>
      </c>
      <c r="K73" s="218" t="str">
        <f t="shared" si="1"/>
        <v/>
      </c>
      <c r="L73" s="378"/>
      <c r="M73" s="262"/>
      <c r="N73" s="179" t="str">
        <f t="shared" si="2"/>
        <v xml:space="preserve"> </v>
      </c>
      <c r="O73" s="179" t="str">
        <f t="shared" si="3"/>
        <v/>
      </c>
      <c r="P73" s="262"/>
    </row>
    <row r="74" spans="3:16" ht="30" customHeight="1">
      <c r="C74" s="221">
        <v>61</v>
      </c>
      <c r="D74" s="217"/>
      <c r="E74" s="184"/>
      <c r="F74" s="177" t="str">
        <f>IF(E74=0," ",VLOOKUP(E74,BIODATA!$A$13:$C$57,2,FALSE))</f>
        <v xml:space="preserve"> </v>
      </c>
      <c r="G74" s="183"/>
      <c r="H74" s="178" t="str">
        <f>IF(G74=0," ",VLOOKUP(G74,'KI1'!$B$9:$C$38,2,FALSE))</f>
        <v xml:space="preserve"> </v>
      </c>
      <c r="I74" s="262"/>
      <c r="J74" s="218" t="str">
        <f t="shared" si="0"/>
        <v xml:space="preserve"> </v>
      </c>
      <c r="K74" s="218" t="str">
        <f t="shared" si="1"/>
        <v/>
      </c>
      <c r="L74" s="378"/>
      <c r="M74" s="262"/>
      <c r="N74" s="179" t="str">
        <f t="shared" si="2"/>
        <v xml:space="preserve"> </v>
      </c>
      <c r="O74" s="179" t="str">
        <f t="shared" si="3"/>
        <v/>
      </c>
      <c r="P74" s="262"/>
    </row>
    <row r="75" spans="3:16" ht="30" customHeight="1">
      <c r="C75" s="221">
        <v>62</v>
      </c>
      <c r="D75" s="217"/>
      <c r="E75" s="184"/>
      <c r="F75" s="177" t="str">
        <f>IF(E75=0," ",VLOOKUP(E75,BIODATA!$A$13:$C$57,2,FALSE))</f>
        <v xml:space="preserve"> </v>
      </c>
      <c r="G75" s="183"/>
      <c r="H75" s="178" t="str">
        <f>IF(G75=0," ",VLOOKUP(G75,'KI1'!$B$9:$C$38,2,FALSE))</f>
        <v xml:space="preserve"> </v>
      </c>
      <c r="I75" s="262"/>
      <c r="J75" s="218" t="str">
        <f t="shared" si="0"/>
        <v xml:space="preserve"> </v>
      </c>
      <c r="K75" s="218" t="str">
        <f t="shared" si="1"/>
        <v/>
      </c>
      <c r="L75" s="378"/>
      <c r="M75" s="262"/>
      <c r="N75" s="179" t="str">
        <f t="shared" si="2"/>
        <v xml:space="preserve"> </v>
      </c>
      <c r="O75" s="179" t="str">
        <f t="shared" si="3"/>
        <v/>
      </c>
      <c r="P75" s="262"/>
    </row>
    <row r="76" spans="3:16" ht="30" customHeight="1">
      <c r="C76" s="221">
        <v>63</v>
      </c>
      <c r="D76" s="217"/>
      <c r="E76" s="184"/>
      <c r="F76" s="177" t="str">
        <f>IF(E76=0," ",VLOOKUP(E76,BIODATA!$A$13:$C$57,2,FALSE))</f>
        <v xml:space="preserve"> </v>
      </c>
      <c r="G76" s="183"/>
      <c r="H76" s="178" t="str">
        <f>IF(G76=0," ",VLOOKUP(G76,'KI1'!$B$9:$C$38,2,FALSE))</f>
        <v xml:space="preserve"> </v>
      </c>
      <c r="I76" s="262"/>
      <c r="J76" s="218" t="str">
        <f t="shared" si="0"/>
        <v xml:space="preserve"> </v>
      </c>
      <c r="K76" s="218" t="str">
        <f t="shared" si="1"/>
        <v/>
      </c>
      <c r="L76" s="378"/>
      <c r="M76" s="262"/>
      <c r="N76" s="179" t="str">
        <f t="shared" si="2"/>
        <v xml:space="preserve"> </v>
      </c>
      <c r="O76" s="179" t="str">
        <f t="shared" si="3"/>
        <v/>
      </c>
      <c r="P76" s="262"/>
    </row>
    <row r="77" spans="3:16" ht="30" customHeight="1">
      <c r="C77" s="221">
        <v>64</v>
      </c>
      <c r="D77" s="217"/>
      <c r="E77" s="184"/>
      <c r="F77" s="177" t="str">
        <f>IF(E77=0," ",VLOOKUP(E77,BIODATA!$A$13:$C$57,2,FALSE))</f>
        <v xml:space="preserve"> </v>
      </c>
      <c r="G77" s="183"/>
      <c r="H77" s="178" t="str">
        <f>IF(G77=0," ",VLOOKUP(G77,'KI1'!$B$9:$C$38,2,FALSE))</f>
        <v xml:space="preserve"> </v>
      </c>
      <c r="I77" s="262"/>
      <c r="J77" s="218" t="str">
        <f t="shared" si="0"/>
        <v xml:space="preserve"> </v>
      </c>
      <c r="K77" s="218" t="str">
        <f t="shared" si="1"/>
        <v/>
      </c>
      <c r="L77" s="378"/>
      <c r="M77" s="262"/>
      <c r="N77" s="179" t="str">
        <f t="shared" si="2"/>
        <v xml:space="preserve"> </v>
      </c>
      <c r="O77" s="179" t="str">
        <f t="shared" si="3"/>
        <v/>
      </c>
      <c r="P77" s="262"/>
    </row>
    <row r="78" spans="3:16" ht="30" customHeight="1">
      <c r="C78" s="221">
        <v>65</v>
      </c>
      <c r="D78" s="217"/>
      <c r="E78" s="184"/>
      <c r="F78" s="177" t="str">
        <f>IF(E78=0," ",VLOOKUP(E78,BIODATA!$A$13:$C$57,2,FALSE))</f>
        <v xml:space="preserve"> </v>
      </c>
      <c r="G78" s="183"/>
      <c r="H78" s="178" t="str">
        <f>IF(G78=0," ",VLOOKUP(G78,'KI1'!$B$9:$C$38,2,FALSE))</f>
        <v xml:space="preserve"> </v>
      </c>
      <c r="I78" s="262"/>
      <c r="J78" s="218" t="str">
        <f t="shared" si="0"/>
        <v xml:space="preserve"> </v>
      </c>
      <c r="K78" s="218" t="str">
        <f t="shared" si="1"/>
        <v/>
      </c>
      <c r="L78" s="378"/>
      <c r="M78" s="262"/>
      <c r="N78" s="179" t="str">
        <f t="shared" si="2"/>
        <v xml:space="preserve"> </v>
      </c>
      <c r="O78" s="179" t="str">
        <f t="shared" si="3"/>
        <v/>
      </c>
      <c r="P78" s="262"/>
    </row>
    <row r="79" spans="3:16" ht="30" customHeight="1">
      <c r="C79" s="221">
        <v>66</v>
      </c>
      <c r="D79" s="217"/>
      <c r="E79" s="184"/>
      <c r="F79" s="177" t="str">
        <f>IF(E79=0," ",VLOOKUP(E79,BIODATA!$A$13:$C$57,2,FALSE))</f>
        <v xml:space="preserve"> </v>
      </c>
      <c r="G79" s="183"/>
      <c r="H79" s="178" t="str">
        <f>IF(G79=0," ",VLOOKUP(G79,'KI1'!$B$9:$C$38,2,FALSE))</f>
        <v xml:space="preserve"> </v>
      </c>
      <c r="I79" s="262"/>
      <c r="J79" s="218" t="str">
        <f t="shared" ref="J79:J142" si="12">IF(I79=0," ",1)</f>
        <v xml:space="preserve"> </v>
      </c>
      <c r="K79" s="218" t="str">
        <f t="shared" ref="K79:K142" si="13">IF(G79=0,"", IF(G79=1,"A", IF(G79=2,"B", IF(G79=3,"C", IF(G79=4,"D")))))</f>
        <v/>
      </c>
      <c r="L79" s="378"/>
      <c r="M79" s="262"/>
      <c r="N79" s="179" t="str">
        <f t="shared" ref="N79:N142" si="14">IF(M79=0," ",1)</f>
        <v xml:space="preserve"> </v>
      </c>
      <c r="O79" s="179" t="str">
        <f t="shared" ref="O79:O142" si="15">IF(G79=0,"", IF(G79=1,"A", IF(G79=2,"B", IF(G79=3,"C", IF(G79=4,"D")))))</f>
        <v/>
      </c>
      <c r="P79" s="262"/>
    </row>
    <row r="80" spans="3:16" ht="30" customHeight="1">
      <c r="C80" s="221">
        <v>67</v>
      </c>
      <c r="D80" s="217"/>
      <c r="E80" s="184"/>
      <c r="F80" s="177" t="str">
        <f>IF(E80=0," ",VLOOKUP(E80,BIODATA!$A$13:$C$57,2,FALSE))</f>
        <v xml:space="preserve"> </v>
      </c>
      <c r="G80" s="183"/>
      <c r="H80" s="178" t="str">
        <f>IF(G80=0," ",VLOOKUP(G80,'KI1'!$B$9:$C$38,2,FALSE))</f>
        <v xml:space="preserve"> </v>
      </c>
      <c r="I80" s="262"/>
      <c r="J80" s="218" t="str">
        <f t="shared" si="12"/>
        <v xml:space="preserve"> </v>
      </c>
      <c r="K80" s="218" t="str">
        <f t="shared" si="13"/>
        <v/>
      </c>
      <c r="L80" s="378"/>
      <c r="M80" s="262"/>
      <c r="N80" s="179" t="str">
        <f t="shared" si="14"/>
        <v xml:space="preserve"> </v>
      </c>
      <c r="O80" s="179" t="str">
        <f t="shared" si="15"/>
        <v/>
      </c>
      <c r="P80" s="262"/>
    </row>
    <row r="81" spans="3:16" ht="30" customHeight="1">
      <c r="C81" s="221">
        <v>68</v>
      </c>
      <c r="D81" s="217"/>
      <c r="E81" s="184"/>
      <c r="F81" s="177" t="str">
        <f>IF(E81=0," ",VLOOKUP(E81,BIODATA!$A$13:$C$57,2,FALSE))</f>
        <v xml:space="preserve"> </v>
      </c>
      <c r="G81" s="183"/>
      <c r="H81" s="178" t="str">
        <f>IF(G81=0," ",VLOOKUP(G81,'KI1'!$B$9:$C$38,2,FALSE))</f>
        <v xml:space="preserve"> </v>
      </c>
      <c r="I81" s="262"/>
      <c r="J81" s="218" t="str">
        <f t="shared" si="12"/>
        <v xml:space="preserve"> </v>
      </c>
      <c r="K81" s="218" t="str">
        <f t="shared" si="13"/>
        <v/>
      </c>
      <c r="L81" s="378"/>
      <c r="M81" s="262"/>
      <c r="N81" s="179" t="str">
        <f t="shared" si="14"/>
        <v xml:space="preserve"> </v>
      </c>
      <c r="O81" s="179" t="str">
        <f t="shared" si="15"/>
        <v/>
      </c>
      <c r="P81" s="262"/>
    </row>
    <row r="82" spans="3:16" ht="30" customHeight="1">
      <c r="C82" s="221">
        <v>69</v>
      </c>
      <c r="D82" s="217"/>
      <c r="E82" s="184"/>
      <c r="F82" s="177" t="str">
        <f>IF(E82=0," ",VLOOKUP(E82,BIODATA!$A$13:$C$57,2,FALSE))</f>
        <v xml:space="preserve"> </v>
      </c>
      <c r="G82" s="183"/>
      <c r="H82" s="178" t="str">
        <f>IF(G82=0," ",VLOOKUP(G82,'KI1'!$B$9:$C$38,2,FALSE))</f>
        <v xml:space="preserve"> </v>
      </c>
      <c r="I82" s="262"/>
      <c r="J82" s="218" t="str">
        <f t="shared" si="12"/>
        <v xml:space="preserve"> </v>
      </c>
      <c r="K82" s="218" t="str">
        <f t="shared" si="13"/>
        <v/>
      </c>
      <c r="L82" s="378"/>
      <c r="M82" s="262"/>
      <c r="N82" s="179" t="str">
        <f t="shared" si="14"/>
        <v xml:space="preserve"> </v>
      </c>
      <c r="O82" s="179" t="str">
        <f t="shared" si="15"/>
        <v/>
      </c>
      <c r="P82" s="262"/>
    </row>
    <row r="83" spans="3:16" ht="30" customHeight="1">
      <c r="C83" s="221">
        <v>70</v>
      </c>
      <c r="D83" s="217"/>
      <c r="E83" s="184"/>
      <c r="F83" s="177" t="str">
        <f>IF(E83=0," ",VLOOKUP(E83,BIODATA!$A$13:$C$57,2,FALSE))</f>
        <v xml:space="preserve"> </v>
      </c>
      <c r="G83" s="183"/>
      <c r="H83" s="178" t="str">
        <f>IF(G83=0," ",VLOOKUP(G83,'KI1'!$B$9:$C$38,2,FALSE))</f>
        <v xml:space="preserve"> </v>
      </c>
      <c r="I83" s="262"/>
      <c r="J83" s="218" t="str">
        <f t="shared" si="12"/>
        <v xml:space="preserve"> </v>
      </c>
      <c r="K83" s="218" t="str">
        <f t="shared" si="13"/>
        <v/>
      </c>
      <c r="L83" s="378"/>
      <c r="M83" s="262"/>
      <c r="N83" s="179" t="str">
        <f t="shared" si="14"/>
        <v xml:space="preserve"> </v>
      </c>
      <c r="O83" s="179" t="str">
        <f t="shared" si="15"/>
        <v/>
      </c>
      <c r="P83" s="262"/>
    </row>
    <row r="84" spans="3:16" ht="30" customHeight="1">
      <c r="C84" s="221">
        <v>71</v>
      </c>
      <c r="D84" s="217"/>
      <c r="E84" s="184"/>
      <c r="F84" s="177" t="str">
        <f>IF(E84=0," ",VLOOKUP(E84,BIODATA!$A$13:$C$57,2,FALSE))</f>
        <v xml:space="preserve"> </v>
      </c>
      <c r="G84" s="183"/>
      <c r="H84" s="178" t="str">
        <f>IF(G84=0," ",VLOOKUP(G84,'KI1'!$B$9:$C$38,2,FALSE))</f>
        <v xml:space="preserve"> </v>
      </c>
      <c r="I84" s="262"/>
      <c r="J84" s="218" t="str">
        <f t="shared" si="12"/>
        <v xml:space="preserve"> </v>
      </c>
      <c r="K84" s="218" t="str">
        <f t="shared" si="13"/>
        <v/>
      </c>
      <c r="L84" s="378"/>
      <c r="M84" s="262"/>
      <c r="N84" s="179" t="str">
        <f t="shared" si="14"/>
        <v xml:space="preserve"> </v>
      </c>
      <c r="O84" s="179" t="str">
        <f t="shared" si="15"/>
        <v/>
      </c>
      <c r="P84" s="262"/>
    </row>
    <row r="85" spans="3:16" ht="30" customHeight="1">
      <c r="C85" s="221">
        <v>72</v>
      </c>
      <c r="D85" s="217"/>
      <c r="E85" s="184"/>
      <c r="F85" s="177" t="str">
        <f>IF(E85=0," ",VLOOKUP(E85,BIODATA!$A$13:$C$57,2,FALSE))</f>
        <v xml:space="preserve"> </v>
      </c>
      <c r="G85" s="183"/>
      <c r="H85" s="178" t="str">
        <f>IF(G85=0," ",VLOOKUP(G85,'KI1'!$B$9:$C$38,2,FALSE))</f>
        <v xml:space="preserve"> </v>
      </c>
      <c r="I85" s="262"/>
      <c r="J85" s="218" t="str">
        <f t="shared" si="12"/>
        <v xml:space="preserve"> </v>
      </c>
      <c r="K85" s="218" t="str">
        <f t="shared" si="13"/>
        <v/>
      </c>
      <c r="L85" s="378"/>
      <c r="M85" s="262"/>
      <c r="N85" s="179" t="str">
        <f t="shared" si="14"/>
        <v xml:space="preserve"> </v>
      </c>
      <c r="O85" s="179" t="str">
        <f t="shared" si="15"/>
        <v/>
      </c>
      <c r="P85" s="262"/>
    </row>
    <row r="86" spans="3:16" ht="30" customHeight="1">
      <c r="C86" s="221">
        <v>73</v>
      </c>
      <c r="D86" s="217"/>
      <c r="E86" s="184"/>
      <c r="F86" s="177" t="str">
        <f>IF(E86=0," ",VLOOKUP(E86,BIODATA!$A$13:$C$57,2,FALSE))</f>
        <v xml:space="preserve"> </v>
      </c>
      <c r="G86" s="183"/>
      <c r="H86" s="178" t="str">
        <f>IF(G86=0," ",VLOOKUP(G86,'KI1'!$B$9:$C$38,2,FALSE))</f>
        <v xml:space="preserve"> </v>
      </c>
      <c r="I86" s="262"/>
      <c r="J86" s="218" t="str">
        <f t="shared" si="12"/>
        <v xml:space="preserve"> </v>
      </c>
      <c r="K86" s="218" t="str">
        <f t="shared" si="13"/>
        <v/>
      </c>
      <c r="L86" s="378"/>
      <c r="M86" s="262"/>
      <c r="N86" s="179" t="str">
        <f t="shared" si="14"/>
        <v xml:space="preserve"> </v>
      </c>
      <c r="O86" s="179" t="str">
        <f t="shared" si="15"/>
        <v/>
      </c>
      <c r="P86" s="262"/>
    </row>
    <row r="87" spans="3:16" ht="30" customHeight="1">
      <c r="C87" s="221">
        <v>74</v>
      </c>
      <c r="D87" s="217"/>
      <c r="E87" s="184"/>
      <c r="F87" s="177" t="str">
        <f>IF(E87=0," ",VLOOKUP(E87,BIODATA!$A$13:$C$57,2,FALSE))</f>
        <v xml:space="preserve"> </v>
      </c>
      <c r="G87" s="183"/>
      <c r="H87" s="178" t="str">
        <f>IF(G87=0," ",VLOOKUP(G87,'KI1'!$B$9:$C$38,2,FALSE))</f>
        <v xml:space="preserve"> </v>
      </c>
      <c r="I87" s="262"/>
      <c r="J87" s="218" t="str">
        <f t="shared" si="12"/>
        <v xml:space="preserve"> </v>
      </c>
      <c r="K87" s="218" t="str">
        <f t="shared" si="13"/>
        <v/>
      </c>
      <c r="L87" s="378"/>
      <c r="M87" s="262"/>
      <c r="N87" s="179" t="str">
        <f t="shared" si="14"/>
        <v xml:space="preserve"> </v>
      </c>
      <c r="O87" s="179" t="str">
        <f t="shared" si="15"/>
        <v/>
      </c>
      <c r="P87" s="262"/>
    </row>
    <row r="88" spans="3:16" ht="30" customHeight="1">
      <c r="C88" s="221">
        <v>75</v>
      </c>
      <c r="D88" s="217"/>
      <c r="E88" s="184"/>
      <c r="F88" s="177" t="str">
        <f>IF(E88=0," ",VLOOKUP(E88,BIODATA!$A$13:$C$57,2,FALSE))</f>
        <v xml:space="preserve"> </v>
      </c>
      <c r="G88" s="183"/>
      <c r="H88" s="178" t="str">
        <f>IF(G88=0," ",VLOOKUP(G88,'KI1'!$B$9:$C$38,2,FALSE))</f>
        <v xml:space="preserve"> </v>
      </c>
      <c r="I88" s="262"/>
      <c r="J88" s="218" t="str">
        <f t="shared" si="12"/>
        <v xml:space="preserve"> </v>
      </c>
      <c r="K88" s="218" t="str">
        <f t="shared" si="13"/>
        <v/>
      </c>
      <c r="L88" s="378"/>
      <c r="M88" s="262"/>
      <c r="N88" s="179" t="str">
        <f t="shared" si="14"/>
        <v xml:space="preserve"> </v>
      </c>
      <c r="O88" s="179" t="str">
        <f t="shared" si="15"/>
        <v/>
      </c>
      <c r="P88" s="262"/>
    </row>
    <row r="89" spans="3:16" ht="30" customHeight="1">
      <c r="C89" s="221">
        <v>76</v>
      </c>
      <c r="D89" s="217"/>
      <c r="E89" s="184"/>
      <c r="F89" s="177" t="str">
        <f>IF(E89=0," ",VLOOKUP(E89,BIODATA!$A$13:$C$57,2,FALSE))</f>
        <v xml:space="preserve"> </v>
      </c>
      <c r="G89" s="183"/>
      <c r="H89" s="178" t="str">
        <f>IF(G89=0," ",VLOOKUP(G89,'KI1'!$B$9:$C$38,2,FALSE))</f>
        <v xml:space="preserve"> </v>
      </c>
      <c r="I89" s="262"/>
      <c r="J89" s="218" t="str">
        <f t="shared" si="12"/>
        <v xml:space="preserve"> </v>
      </c>
      <c r="K89" s="218" t="str">
        <f t="shared" si="13"/>
        <v/>
      </c>
      <c r="L89" s="378"/>
      <c r="M89" s="262"/>
      <c r="N89" s="179" t="str">
        <f t="shared" si="14"/>
        <v xml:space="preserve"> </v>
      </c>
      <c r="O89" s="179" t="str">
        <f t="shared" si="15"/>
        <v/>
      </c>
      <c r="P89" s="262"/>
    </row>
    <row r="90" spans="3:16" ht="30" customHeight="1">
      <c r="C90" s="221">
        <v>77</v>
      </c>
      <c r="D90" s="217"/>
      <c r="E90" s="184"/>
      <c r="F90" s="177" t="str">
        <f>IF(E90=0," ",VLOOKUP(E90,BIODATA!$A$13:$C$57,2,FALSE))</f>
        <v xml:space="preserve"> </v>
      </c>
      <c r="G90" s="183"/>
      <c r="H90" s="178" t="str">
        <f>IF(G90=0," ",VLOOKUP(G90,'KI1'!$B$9:$C$38,2,FALSE))</f>
        <v xml:space="preserve"> </v>
      </c>
      <c r="I90" s="262"/>
      <c r="J90" s="218" t="str">
        <f t="shared" si="12"/>
        <v xml:space="preserve"> </v>
      </c>
      <c r="K90" s="218" t="str">
        <f t="shared" si="13"/>
        <v/>
      </c>
      <c r="L90" s="378"/>
      <c r="M90" s="262"/>
      <c r="N90" s="179" t="str">
        <f t="shared" si="14"/>
        <v xml:space="preserve"> </v>
      </c>
      <c r="O90" s="179" t="str">
        <f t="shared" si="15"/>
        <v/>
      </c>
      <c r="P90" s="262"/>
    </row>
    <row r="91" spans="3:16" ht="30" customHeight="1">
      <c r="C91" s="221">
        <v>78</v>
      </c>
      <c r="D91" s="217"/>
      <c r="E91" s="184"/>
      <c r="F91" s="177" t="str">
        <f>IF(E91=0," ",VLOOKUP(E91,BIODATA!$A$13:$C$57,2,FALSE))</f>
        <v xml:space="preserve"> </v>
      </c>
      <c r="G91" s="183"/>
      <c r="H91" s="178" t="str">
        <f>IF(G91=0," ",VLOOKUP(G91,'KI1'!$B$9:$C$38,2,FALSE))</f>
        <v xml:space="preserve"> </v>
      </c>
      <c r="I91" s="262"/>
      <c r="J91" s="218" t="str">
        <f t="shared" si="12"/>
        <v xml:space="preserve"> </v>
      </c>
      <c r="K91" s="218" t="str">
        <f t="shared" si="13"/>
        <v/>
      </c>
      <c r="L91" s="378"/>
      <c r="M91" s="262"/>
      <c r="N91" s="179" t="str">
        <f t="shared" si="14"/>
        <v xml:space="preserve"> </v>
      </c>
      <c r="O91" s="179" t="str">
        <f t="shared" si="15"/>
        <v/>
      </c>
      <c r="P91" s="262"/>
    </row>
    <row r="92" spans="3:16" ht="30" customHeight="1">
      <c r="C92" s="221">
        <v>79</v>
      </c>
      <c r="D92" s="217"/>
      <c r="E92" s="184"/>
      <c r="F92" s="177" t="str">
        <f>IF(E92=0," ",VLOOKUP(E92,BIODATA!$A$13:$C$57,2,FALSE))</f>
        <v xml:space="preserve"> </v>
      </c>
      <c r="G92" s="183"/>
      <c r="H92" s="178" t="str">
        <f>IF(G92=0," ",VLOOKUP(G92,'KI1'!$B$9:$C$38,2,FALSE))</f>
        <v xml:space="preserve"> </v>
      </c>
      <c r="I92" s="262"/>
      <c r="J92" s="218" t="str">
        <f t="shared" si="12"/>
        <v xml:space="preserve"> </v>
      </c>
      <c r="K92" s="218" t="str">
        <f t="shared" si="13"/>
        <v/>
      </c>
      <c r="L92" s="378"/>
      <c r="M92" s="262"/>
      <c r="N92" s="179" t="str">
        <f t="shared" si="14"/>
        <v xml:space="preserve"> </v>
      </c>
      <c r="O92" s="179" t="str">
        <f t="shared" si="15"/>
        <v/>
      </c>
      <c r="P92" s="262"/>
    </row>
    <row r="93" spans="3:16" ht="30" customHeight="1">
      <c r="C93" s="221">
        <v>80</v>
      </c>
      <c r="D93" s="217"/>
      <c r="E93" s="184"/>
      <c r="F93" s="177" t="str">
        <f>IF(E93=0," ",VLOOKUP(E93,BIODATA!$A$13:$C$57,2,FALSE))</f>
        <v xml:space="preserve"> </v>
      </c>
      <c r="G93" s="183"/>
      <c r="H93" s="178" t="str">
        <f>IF(G93=0," ",VLOOKUP(G93,'KI1'!$B$9:$C$38,2,FALSE))</f>
        <v xml:space="preserve"> </v>
      </c>
      <c r="I93" s="262"/>
      <c r="J93" s="218" t="str">
        <f t="shared" si="12"/>
        <v xml:space="preserve"> </v>
      </c>
      <c r="K93" s="218" t="str">
        <f t="shared" si="13"/>
        <v/>
      </c>
      <c r="L93" s="378"/>
      <c r="M93" s="262"/>
      <c r="N93" s="179" t="str">
        <f t="shared" si="14"/>
        <v xml:space="preserve"> </v>
      </c>
      <c r="O93" s="179" t="str">
        <f t="shared" si="15"/>
        <v/>
      </c>
      <c r="P93" s="262"/>
    </row>
    <row r="94" spans="3:16" ht="30" customHeight="1">
      <c r="C94" s="221">
        <v>81</v>
      </c>
      <c r="D94" s="217"/>
      <c r="E94" s="184"/>
      <c r="F94" s="177" t="str">
        <f>IF(E94=0," ",VLOOKUP(E94,BIODATA!$A$13:$C$57,2,FALSE))</f>
        <v xml:space="preserve"> </v>
      </c>
      <c r="G94" s="183"/>
      <c r="H94" s="178" t="str">
        <f>IF(G94=0," ",VLOOKUP(G94,'KI1'!$B$9:$C$38,2,FALSE))</f>
        <v xml:space="preserve"> </v>
      </c>
      <c r="I94" s="262"/>
      <c r="J94" s="218" t="str">
        <f t="shared" si="12"/>
        <v xml:space="preserve"> </v>
      </c>
      <c r="K94" s="218" t="str">
        <f t="shared" si="13"/>
        <v/>
      </c>
      <c r="L94" s="378"/>
      <c r="M94" s="262"/>
      <c r="N94" s="179" t="str">
        <f t="shared" si="14"/>
        <v xml:space="preserve"> </v>
      </c>
      <c r="O94" s="179" t="str">
        <f t="shared" si="15"/>
        <v/>
      </c>
      <c r="P94" s="262"/>
    </row>
    <row r="95" spans="3:16" ht="30" customHeight="1">
      <c r="C95" s="221">
        <v>82</v>
      </c>
      <c r="D95" s="217"/>
      <c r="E95" s="184"/>
      <c r="F95" s="177" t="str">
        <f>IF(E95=0," ",VLOOKUP(E95,BIODATA!$A$13:$C$57,2,FALSE))</f>
        <v xml:space="preserve"> </v>
      </c>
      <c r="G95" s="183"/>
      <c r="H95" s="178" t="str">
        <f>IF(G95=0," ",VLOOKUP(G95,'KI1'!$B$9:$C$38,2,FALSE))</f>
        <v xml:space="preserve"> </v>
      </c>
      <c r="I95" s="262"/>
      <c r="J95" s="218" t="str">
        <f t="shared" si="12"/>
        <v xml:space="preserve"> </v>
      </c>
      <c r="K95" s="218" t="str">
        <f t="shared" si="13"/>
        <v/>
      </c>
      <c r="L95" s="378"/>
      <c r="M95" s="262"/>
      <c r="N95" s="179" t="str">
        <f t="shared" si="14"/>
        <v xml:space="preserve"> </v>
      </c>
      <c r="O95" s="179" t="str">
        <f t="shared" si="15"/>
        <v/>
      </c>
      <c r="P95" s="262"/>
    </row>
    <row r="96" spans="3:16" ht="30" customHeight="1">
      <c r="C96" s="221">
        <v>83</v>
      </c>
      <c r="D96" s="217"/>
      <c r="E96" s="184"/>
      <c r="F96" s="177" t="str">
        <f>IF(E96=0," ",VLOOKUP(E96,BIODATA!$A$13:$C$57,2,FALSE))</f>
        <v xml:space="preserve"> </v>
      </c>
      <c r="G96" s="183"/>
      <c r="H96" s="178" t="str">
        <f>IF(G96=0," ",VLOOKUP(G96,'KI1'!$B$9:$C$38,2,FALSE))</f>
        <v xml:space="preserve"> </v>
      </c>
      <c r="I96" s="262"/>
      <c r="J96" s="218" t="str">
        <f t="shared" si="12"/>
        <v xml:space="preserve"> </v>
      </c>
      <c r="K96" s="218" t="str">
        <f t="shared" si="13"/>
        <v/>
      </c>
      <c r="L96" s="378"/>
      <c r="M96" s="262"/>
      <c r="N96" s="179" t="str">
        <f t="shared" si="14"/>
        <v xml:space="preserve"> </v>
      </c>
      <c r="O96" s="179" t="str">
        <f t="shared" si="15"/>
        <v/>
      </c>
      <c r="P96" s="262"/>
    </row>
    <row r="97" spans="3:16" ht="30" customHeight="1">
      <c r="C97" s="221">
        <v>84</v>
      </c>
      <c r="D97" s="217"/>
      <c r="E97" s="184"/>
      <c r="F97" s="177" t="str">
        <f>IF(E97=0," ",VLOOKUP(E97,BIODATA!$A$13:$C$57,2,FALSE))</f>
        <v xml:space="preserve"> </v>
      </c>
      <c r="G97" s="183"/>
      <c r="H97" s="178" t="str">
        <f>IF(G97=0," ",VLOOKUP(G97,'KI1'!$B$9:$C$38,2,FALSE))</f>
        <v xml:space="preserve"> </v>
      </c>
      <c r="I97" s="262"/>
      <c r="J97" s="218" t="str">
        <f t="shared" si="12"/>
        <v xml:space="preserve"> </v>
      </c>
      <c r="K97" s="218" t="str">
        <f t="shared" si="13"/>
        <v/>
      </c>
      <c r="L97" s="378"/>
      <c r="M97" s="262"/>
      <c r="N97" s="179" t="str">
        <f t="shared" si="14"/>
        <v xml:space="preserve"> </v>
      </c>
      <c r="O97" s="179" t="str">
        <f t="shared" si="15"/>
        <v/>
      </c>
      <c r="P97" s="262"/>
    </row>
    <row r="98" spans="3:16" ht="30" customHeight="1">
      <c r="C98" s="221">
        <v>85</v>
      </c>
      <c r="D98" s="217"/>
      <c r="E98" s="184"/>
      <c r="F98" s="177" t="str">
        <f>IF(E98=0," ",VLOOKUP(E98,BIODATA!$A$13:$C$57,2,FALSE))</f>
        <v xml:space="preserve"> </v>
      </c>
      <c r="G98" s="183"/>
      <c r="H98" s="178" t="str">
        <f>IF(G98=0," ",VLOOKUP(G98,'KI1'!$B$9:$C$38,2,FALSE))</f>
        <v xml:space="preserve"> </v>
      </c>
      <c r="I98" s="262"/>
      <c r="J98" s="218" t="str">
        <f t="shared" si="12"/>
        <v xml:space="preserve"> </v>
      </c>
      <c r="K98" s="218" t="str">
        <f t="shared" si="13"/>
        <v/>
      </c>
      <c r="L98" s="378"/>
      <c r="M98" s="262"/>
      <c r="N98" s="179" t="str">
        <f t="shared" si="14"/>
        <v xml:space="preserve"> </v>
      </c>
      <c r="O98" s="179" t="str">
        <f t="shared" si="15"/>
        <v/>
      </c>
      <c r="P98" s="262"/>
    </row>
    <row r="99" spans="3:16" ht="30" customHeight="1">
      <c r="C99" s="221">
        <v>86</v>
      </c>
      <c r="D99" s="217"/>
      <c r="E99" s="184"/>
      <c r="F99" s="177" t="str">
        <f>IF(E99=0," ",VLOOKUP(E99,BIODATA!$A$13:$C$57,2,FALSE))</f>
        <v xml:space="preserve"> </v>
      </c>
      <c r="G99" s="183"/>
      <c r="H99" s="178" t="str">
        <f>IF(G99=0," ",VLOOKUP(G99,'KI1'!$B$9:$C$38,2,FALSE))</f>
        <v xml:space="preserve"> </v>
      </c>
      <c r="I99" s="262"/>
      <c r="J99" s="218" t="str">
        <f t="shared" si="12"/>
        <v xml:space="preserve"> </v>
      </c>
      <c r="K99" s="218" t="str">
        <f t="shared" si="13"/>
        <v/>
      </c>
      <c r="L99" s="378"/>
      <c r="M99" s="262"/>
      <c r="N99" s="179" t="str">
        <f t="shared" si="14"/>
        <v xml:space="preserve"> </v>
      </c>
      <c r="O99" s="179" t="str">
        <f t="shared" si="15"/>
        <v/>
      </c>
      <c r="P99" s="262"/>
    </row>
    <row r="100" spans="3:16" ht="30" customHeight="1">
      <c r="C100" s="221">
        <v>87</v>
      </c>
      <c r="D100" s="217"/>
      <c r="E100" s="184"/>
      <c r="F100" s="177" t="str">
        <f>IF(E100=0," ",VLOOKUP(E100,BIODATA!$A$13:$C$57,2,FALSE))</f>
        <v xml:space="preserve"> </v>
      </c>
      <c r="G100" s="183"/>
      <c r="H100" s="178" t="str">
        <f>IF(G100=0," ",VLOOKUP(G100,'KI1'!$B$9:$C$38,2,FALSE))</f>
        <v xml:space="preserve"> </v>
      </c>
      <c r="I100" s="262"/>
      <c r="J100" s="218" t="str">
        <f t="shared" si="12"/>
        <v xml:space="preserve"> </v>
      </c>
      <c r="K100" s="218" t="str">
        <f t="shared" si="13"/>
        <v/>
      </c>
      <c r="L100" s="378"/>
      <c r="M100" s="262"/>
      <c r="N100" s="179" t="str">
        <f t="shared" si="14"/>
        <v xml:space="preserve"> </v>
      </c>
      <c r="O100" s="179" t="str">
        <f t="shared" si="15"/>
        <v/>
      </c>
      <c r="P100" s="262"/>
    </row>
    <row r="101" spans="3:16" ht="30" customHeight="1">
      <c r="C101" s="221">
        <v>88</v>
      </c>
      <c r="D101" s="217"/>
      <c r="E101" s="184"/>
      <c r="F101" s="177" t="str">
        <f>IF(E101=0," ",VLOOKUP(E101,BIODATA!$A$13:$C$57,2,FALSE))</f>
        <v xml:space="preserve"> </v>
      </c>
      <c r="G101" s="183"/>
      <c r="H101" s="178" t="str">
        <f>IF(G101=0," ",VLOOKUP(G101,'KI1'!$B$9:$C$38,2,FALSE))</f>
        <v xml:space="preserve"> </v>
      </c>
      <c r="I101" s="262"/>
      <c r="J101" s="218" t="str">
        <f t="shared" si="12"/>
        <v xml:space="preserve"> </v>
      </c>
      <c r="K101" s="218" t="str">
        <f t="shared" si="13"/>
        <v/>
      </c>
      <c r="L101" s="378"/>
      <c r="M101" s="262"/>
      <c r="N101" s="179" t="str">
        <f t="shared" si="14"/>
        <v xml:space="preserve"> </v>
      </c>
      <c r="O101" s="179" t="str">
        <f t="shared" si="15"/>
        <v/>
      </c>
      <c r="P101" s="262"/>
    </row>
    <row r="102" spans="3:16" ht="30" customHeight="1">
      <c r="C102" s="221">
        <v>89</v>
      </c>
      <c r="D102" s="217"/>
      <c r="E102" s="184"/>
      <c r="F102" s="177" t="str">
        <f>IF(E102=0," ",VLOOKUP(E102,BIODATA!$A$13:$C$57,2,FALSE))</f>
        <v xml:space="preserve"> </v>
      </c>
      <c r="G102" s="183"/>
      <c r="H102" s="178" t="str">
        <f>IF(G102=0," ",VLOOKUP(G102,'KI1'!$B$9:$C$38,2,FALSE))</f>
        <v xml:space="preserve"> </v>
      </c>
      <c r="I102" s="262"/>
      <c r="J102" s="218" t="str">
        <f t="shared" si="12"/>
        <v xml:space="preserve"> </v>
      </c>
      <c r="K102" s="218" t="str">
        <f t="shared" si="13"/>
        <v/>
      </c>
      <c r="L102" s="378"/>
      <c r="M102" s="262"/>
      <c r="N102" s="179" t="str">
        <f t="shared" si="14"/>
        <v xml:space="preserve"> </v>
      </c>
      <c r="O102" s="179" t="str">
        <f t="shared" si="15"/>
        <v/>
      </c>
      <c r="P102" s="262"/>
    </row>
    <row r="103" spans="3:16" ht="30" customHeight="1">
      <c r="C103" s="221">
        <v>90</v>
      </c>
      <c r="D103" s="217"/>
      <c r="E103" s="184"/>
      <c r="F103" s="177" t="str">
        <f>IF(E103=0," ",VLOOKUP(E103,BIODATA!$A$13:$C$57,2,FALSE))</f>
        <v xml:space="preserve"> </v>
      </c>
      <c r="G103" s="183"/>
      <c r="H103" s="178" t="str">
        <f>IF(G103=0," ",VLOOKUP(G103,'KI1'!$B$9:$C$38,2,FALSE))</f>
        <v xml:space="preserve"> </v>
      </c>
      <c r="I103" s="262"/>
      <c r="J103" s="218" t="str">
        <f t="shared" si="12"/>
        <v xml:space="preserve"> </v>
      </c>
      <c r="K103" s="218" t="str">
        <f t="shared" si="13"/>
        <v/>
      </c>
      <c r="L103" s="378"/>
      <c r="M103" s="262"/>
      <c r="N103" s="179" t="str">
        <f t="shared" si="14"/>
        <v xml:space="preserve"> </v>
      </c>
      <c r="O103" s="179" t="str">
        <f t="shared" si="15"/>
        <v/>
      </c>
      <c r="P103" s="262"/>
    </row>
    <row r="104" spans="3:16" ht="30" customHeight="1">
      <c r="C104" s="221">
        <v>91</v>
      </c>
      <c r="D104" s="217"/>
      <c r="E104" s="184"/>
      <c r="F104" s="177" t="str">
        <f>IF(E104=0," ",VLOOKUP(E104,BIODATA!$A$13:$C$57,2,FALSE))</f>
        <v xml:space="preserve"> </v>
      </c>
      <c r="G104" s="183"/>
      <c r="H104" s="178" t="str">
        <f>IF(G104=0," ",VLOOKUP(G104,'KI1'!$B$9:$C$38,2,FALSE))</f>
        <v xml:space="preserve"> </v>
      </c>
      <c r="I104" s="262"/>
      <c r="J104" s="218" t="str">
        <f t="shared" si="12"/>
        <v xml:space="preserve"> </v>
      </c>
      <c r="K104" s="218" t="str">
        <f t="shared" si="13"/>
        <v/>
      </c>
      <c r="L104" s="378"/>
      <c r="M104" s="262"/>
      <c r="N104" s="179" t="str">
        <f t="shared" si="14"/>
        <v xml:space="preserve"> </v>
      </c>
      <c r="O104" s="179" t="str">
        <f t="shared" si="15"/>
        <v/>
      </c>
      <c r="P104" s="262"/>
    </row>
    <row r="105" spans="3:16" ht="30" customHeight="1">
      <c r="C105" s="221">
        <v>92</v>
      </c>
      <c r="D105" s="217"/>
      <c r="E105" s="184"/>
      <c r="F105" s="177" t="str">
        <f>IF(E105=0," ",VLOOKUP(E105,BIODATA!$A$13:$C$57,2,FALSE))</f>
        <v xml:space="preserve"> </v>
      </c>
      <c r="G105" s="183"/>
      <c r="H105" s="178" t="str">
        <f>IF(G105=0," ",VLOOKUP(G105,'KI1'!$B$9:$C$38,2,FALSE))</f>
        <v xml:space="preserve"> </v>
      </c>
      <c r="I105" s="262"/>
      <c r="J105" s="218" t="str">
        <f t="shared" si="12"/>
        <v xml:space="preserve"> </v>
      </c>
      <c r="K105" s="218" t="str">
        <f t="shared" si="13"/>
        <v/>
      </c>
      <c r="L105" s="378"/>
      <c r="M105" s="262"/>
      <c r="N105" s="179" t="str">
        <f t="shared" si="14"/>
        <v xml:space="preserve"> </v>
      </c>
      <c r="O105" s="179" t="str">
        <f t="shared" si="15"/>
        <v/>
      </c>
      <c r="P105" s="262"/>
    </row>
    <row r="106" spans="3:16" ht="30" customHeight="1">
      <c r="C106" s="221">
        <v>93</v>
      </c>
      <c r="D106" s="217"/>
      <c r="E106" s="184"/>
      <c r="F106" s="177" t="str">
        <f>IF(E106=0," ",VLOOKUP(E106,BIODATA!$A$13:$C$57,2,FALSE))</f>
        <v xml:space="preserve"> </v>
      </c>
      <c r="G106" s="183"/>
      <c r="H106" s="178" t="str">
        <f>IF(G106=0," ",VLOOKUP(G106,'KI1'!$B$9:$C$38,2,FALSE))</f>
        <v xml:space="preserve"> </v>
      </c>
      <c r="I106" s="262"/>
      <c r="J106" s="218" t="str">
        <f t="shared" si="12"/>
        <v xml:space="preserve"> </v>
      </c>
      <c r="K106" s="218" t="str">
        <f t="shared" si="13"/>
        <v/>
      </c>
      <c r="L106" s="378"/>
      <c r="M106" s="262"/>
      <c r="N106" s="179" t="str">
        <f t="shared" si="14"/>
        <v xml:space="preserve"> </v>
      </c>
      <c r="O106" s="179" t="str">
        <f t="shared" si="15"/>
        <v/>
      </c>
      <c r="P106" s="262"/>
    </row>
    <row r="107" spans="3:16" ht="30" customHeight="1">
      <c r="C107" s="221">
        <v>94</v>
      </c>
      <c r="D107" s="217"/>
      <c r="E107" s="184"/>
      <c r="F107" s="177" t="str">
        <f>IF(E107=0," ",VLOOKUP(E107,BIODATA!$A$13:$C$57,2,FALSE))</f>
        <v xml:space="preserve"> </v>
      </c>
      <c r="G107" s="183"/>
      <c r="H107" s="178" t="str">
        <f>IF(G107=0," ",VLOOKUP(G107,'KI1'!$B$9:$C$38,2,FALSE))</f>
        <v xml:space="preserve"> </v>
      </c>
      <c r="I107" s="262"/>
      <c r="J107" s="218" t="str">
        <f t="shared" si="12"/>
        <v xml:space="preserve"> </v>
      </c>
      <c r="K107" s="218" t="str">
        <f t="shared" si="13"/>
        <v/>
      </c>
      <c r="L107" s="378"/>
      <c r="M107" s="262"/>
      <c r="N107" s="179" t="str">
        <f t="shared" si="14"/>
        <v xml:space="preserve"> </v>
      </c>
      <c r="O107" s="179" t="str">
        <f t="shared" si="15"/>
        <v/>
      </c>
      <c r="P107" s="262"/>
    </row>
    <row r="108" spans="3:16" ht="30" customHeight="1">
      <c r="C108" s="221">
        <v>95</v>
      </c>
      <c r="D108" s="217"/>
      <c r="E108" s="184"/>
      <c r="F108" s="177" t="str">
        <f>IF(E108=0," ",VLOOKUP(E108,BIODATA!$A$13:$C$57,2,FALSE))</f>
        <v xml:space="preserve"> </v>
      </c>
      <c r="G108" s="183"/>
      <c r="H108" s="178" t="str">
        <f>IF(G108=0," ",VLOOKUP(G108,'KI1'!$B$9:$C$38,2,FALSE))</f>
        <v xml:space="preserve"> </v>
      </c>
      <c r="I108" s="262"/>
      <c r="J108" s="218" t="str">
        <f t="shared" si="12"/>
        <v xml:space="preserve"> </v>
      </c>
      <c r="K108" s="218" t="str">
        <f t="shared" si="13"/>
        <v/>
      </c>
      <c r="L108" s="378"/>
      <c r="M108" s="262"/>
      <c r="N108" s="179" t="str">
        <f t="shared" si="14"/>
        <v xml:space="preserve"> </v>
      </c>
      <c r="O108" s="179" t="str">
        <f t="shared" si="15"/>
        <v/>
      </c>
      <c r="P108" s="262"/>
    </row>
    <row r="109" spans="3:16" ht="30" customHeight="1">
      <c r="C109" s="221">
        <v>96</v>
      </c>
      <c r="D109" s="217"/>
      <c r="E109" s="184"/>
      <c r="F109" s="177" t="str">
        <f>IF(E109=0," ",VLOOKUP(E109,BIODATA!$A$13:$C$57,2,FALSE))</f>
        <v xml:space="preserve"> </v>
      </c>
      <c r="G109" s="183"/>
      <c r="H109" s="178" t="str">
        <f>IF(G109=0," ",VLOOKUP(G109,'KI1'!$B$9:$C$38,2,FALSE))</f>
        <v xml:space="preserve"> </v>
      </c>
      <c r="I109" s="262"/>
      <c r="J109" s="218" t="str">
        <f t="shared" si="12"/>
        <v xml:space="preserve"> </v>
      </c>
      <c r="K109" s="218" t="str">
        <f t="shared" si="13"/>
        <v/>
      </c>
      <c r="L109" s="378"/>
      <c r="M109" s="262"/>
      <c r="N109" s="179" t="str">
        <f t="shared" si="14"/>
        <v xml:space="preserve"> </v>
      </c>
      <c r="O109" s="179" t="str">
        <f t="shared" si="15"/>
        <v/>
      </c>
      <c r="P109" s="262"/>
    </row>
    <row r="110" spans="3:16" ht="30" customHeight="1">
      <c r="C110" s="221">
        <v>97</v>
      </c>
      <c r="D110" s="217"/>
      <c r="E110" s="184"/>
      <c r="F110" s="177" t="str">
        <f>IF(E110=0," ",VLOOKUP(E110,BIODATA!$A$13:$C$57,2,FALSE))</f>
        <v xml:space="preserve"> </v>
      </c>
      <c r="G110" s="183"/>
      <c r="H110" s="178" t="str">
        <f>IF(G110=0," ",VLOOKUP(G110,'KI1'!$B$9:$C$38,2,FALSE))</f>
        <v xml:space="preserve"> </v>
      </c>
      <c r="I110" s="262"/>
      <c r="J110" s="218" t="str">
        <f t="shared" si="12"/>
        <v xml:space="preserve"> </v>
      </c>
      <c r="K110" s="218" t="str">
        <f t="shared" si="13"/>
        <v/>
      </c>
      <c r="L110" s="378"/>
      <c r="M110" s="262"/>
      <c r="N110" s="179" t="str">
        <f t="shared" si="14"/>
        <v xml:space="preserve"> </v>
      </c>
      <c r="O110" s="179" t="str">
        <f t="shared" si="15"/>
        <v/>
      </c>
      <c r="P110" s="262"/>
    </row>
    <row r="111" spans="3:16" ht="30" customHeight="1">
      <c r="C111" s="221">
        <v>98</v>
      </c>
      <c r="D111" s="217"/>
      <c r="E111" s="184"/>
      <c r="F111" s="177" t="str">
        <f>IF(E111=0," ",VLOOKUP(E111,BIODATA!$A$13:$C$57,2,FALSE))</f>
        <v xml:space="preserve"> </v>
      </c>
      <c r="G111" s="183"/>
      <c r="H111" s="178" t="str">
        <f>IF(G111=0," ",VLOOKUP(G111,'KI1'!$B$9:$C$38,2,FALSE))</f>
        <v xml:space="preserve"> </v>
      </c>
      <c r="I111" s="262"/>
      <c r="J111" s="218" t="str">
        <f t="shared" si="12"/>
        <v xml:space="preserve"> </v>
      </c>
      <c r="K111" s="218" t="str">
        <f t="shared" si="13"/>
        <v/>
      </c>
      <c r="L111" s="378"/>
      <c r="M111" s="262"/>
      <c r="N111" s="179" t="str">
        <f t="shared" si="14"/>
        <v xml:space="preserve"> </v>
      </c>
      <c r="O111" s="179" t="str">
        <f t="shared" si="15"/>
        <v/>
      </c>
      <c r="P111" s="262"/>
    </row>
    <row r="112" spans="3:16" ht="30" customHeight="1">
      <c r="C112" s="221">
        <v>99</v>
      </c>
      <c r="D112" s="217"/>
      <c r="E112" s="184"/>
      <c r="F112" s="177" t="str">
        <f>IF(E112=0," ",VLOOKUP(E112,BIODATA!$A$13:$C$57,2,FALSE))</f>
        <v xml:space="preserve"> </v>
      </c>
      <c r="G112" s="183"/>
      <c r="H112" s="178" t="str">
        <f>IF(G112=0," ",VLOOKUP(G112,'KI1'!$B$9:$C$38,2,FALSE))</f>
        <v xml:space="preserve"> </v>
      </c>
      <c r="I112" s="262"/>
      <c r="J112" s="218" t="str">
        <f t="shared" si="12"/>
        <v xml:space="preserve"> </v>
      </c>
      <c r="K112" s="218" t="str">
        <f t="shared" si="13"/>
        <v/>
      </c>
      <c r="L112" s="378"/>
      <c r="M112" s="262"/>
      <c r="N112" s="179" t="str">
        <f t="shared" si="14"/>
        <v xml:space="preserve"> </v>
      </c>
      <c r="O112" s="179" t="str">
        <f t="shared" si="15"/>
        <v/>
      </c>
      <c r="P112" s="262"/>
    </row>
    <row r="113" spans="3:16" ht="30" customHeight="1">
      <c r="C113" s="221">
        <v>100</v>
      </c>
      <c r="D113" s="217"/>
      <c r="E113" s="184"/>
      <c r="F113" s="177" t="str">
        <f>IF(E113=0," ",VLOOKUP(E113,BIODATA!$A$13:$C$57,2,FALSE))</f>
        <v xml:space="preserve"> </v>
      </c>
      <c r="G113" s="183"/>
      <c r="H113" s="178" t="str">
        <f>IF(G113=0," ",VLOOKUP(G113,'KI1'!$B$9:$C$38,2,FALSE))</f>
        <v xml:space="preserve"> </v>
      </c>
      <c r="I113" s="262"/>
      <c r="J113" s="218" t="str">
        <f t="shared" si="12"/>
        <v xml:space="preserve"> </v>
      </c>
      <c r="K113" s="218" t="str">
        <f t="shared" si="13"/>
        <v/>
      </c>
      <c r="L113" s="378"/>
      <c r="M113" s="262"/>
      <c r="N113" s="179" t="str">
        <f t="shared" si="14"/>
        <v xml:space="preserve"> </v>
      </c>
      <c r="O113" s="179" t="str">
        <f t="shared" si="15"/>
        <v/>
      </c>
      <c r="P113" s="262"/>
    </row>
    <row r="114" spans="3:16" ht="30" customHeight="1">
      <c r="C114" s="221">
        <v>101</v>
      </c>
      <c r="D114" s="217"/>
      <c r="E114" s="184"/>
      <c r="F114" s="177" t="str">
        <f>IF(E114=0," ",VLOOKUP(E114,BIODATA!$A$13:$C$57,2,FALSE))</f>
        <v xml:space="preserve"> </v>
      </c>
      <c r="G114" s="183"/>
      <c r="H114" s="178" t="str">
        <f>IF(G114=0," ",VLOOKUP(G114,'KI1'!$B$9:$C$38,2,FALSE))</f>
        <v xml:space="preserve"> </v>
      </c>
      <c r="I114" s="262"/>
      <c r="J114" s="218" t="str">
        <f t="shared" si="12"/>
        <v xml:space="preserve"> </v>
      </c>
      <c r="K114" s="218" t="str">
        <f t="shared" si="13"/>
        <v/>
      </c>
      <c r="L114" s="378"/>
      <c r="M114" s="262"/>
      <c r="N114" s="179" t="str">
        <f t="shared" si="14"/>
        <v xml:space="preserve"> </v>
      </c>
      <c r="O114" s="179" t="str">
        <f t="shared" si="15"/>
        <v/>
      </c>
      <c r="P114" s="262"/>
    </row>
    <row r="115" spans="3:16" ht="30" customHeight="1">
      <c r="C115" s="221">
        <v>102</v>
      </c>
      <c r="D115" s="217"/>
      <c r="E115" s="184"/>
      <c r="F115" s="177" t="str">
        <f>IF(E115=0," ",VLOOKUP(E115,BIODATA!$A$13:$C$57,2,FALSE))</f>
        <v xml:space="preserve"> </v>
      </c>
      <c r="G115" s="183"/>
      <c r="H115" s="178" t="str">
        <f>IF(G115=0," ",VLOOKUP(G115,'KI1'!$B$9:$C$38,2,FALSE))</f>
        <v xml:space="preserve"> </v>
      </c>
      <c r="I115" s="262"/>
      <c r="J115" s="218" t="str">
        <f t="shared" si="12"/>
        <v xml:space="preserve"> </v>
      </c>
      <c r="K115" s="218" t="str">
        <f t="shared" si="13"/>
        <v/>
      </c>
      <c r="L115" s="378"/>
      <c r="M115" s="262"/>
      <c r="N115" s="179" t="str">
        <f t="shared" si="14"/>
        <v xml:space="preserve"> </v>
      </c>
      <c r="O115" s="179" t="str">
        <f t="shared" si="15"/>
        <v/>
      </c>
      <c r="P115" s="262"/>
    </row>
    <row r="116" spans="3:16" ht="30" customHeight="1">
      <c r="C116" s="221">
        <v>103</v>
      </c>
      <c r="D116" s="217"/>
      <c r="E116" s="184"/>
      <c r="F116" s="177" t="str">
        <f>IF(E116=0," ",VLOOKUP(E116,BIODATA!$A$13:$C$57,2,FALSE))</f>
        <v xml:space="preserve"> </v>
      </c>
      <c r="G116" s="183"/>
      <c r="H116" s="178" t="str">
        <f>IF(G116=0," ",VLOOKUP(G116,'KI1'!$B$9:$C$38,2,FALSE))</f>
        <v xml:space="preserve"> </v>
      </c>
      <c r="I116" s="262"/>
      <c r="J116" s="218" t="str">
        <f t="shared" si="12"/>
        <v xml:space="preserve"> </v>
      </c>
      <c r="K116" s="218" t="str">
        <f t="shared" si="13"/>
        <v/>
      </c>
      <c r="L116" s="378"/>
      <c r="M116" s="262"/>
      <c r="N116" s="179" t="str">
        <f t="shared" si="14"/>
        <v xml:space="preserve"> </v>
      </c>
      <c r="O116" s="179" t="str">
        <f t="shared" si="15"/>
        <v/>
      </c>
      <c r="P116" s="262"/>
    </row>
    <row r="117" spans="3:16" ht="30" customHeight="1">
      <c r="C117" s="221">
        <v>104</v>
      </c>
      <c r="D117" s="217"/>
      <c r="E117" s="184"/>
      <c r="F117" s="177" t="str">
        <f>IF(E117=0," ",VLOOKUP(E117,BIODATA!$A$13:$C$57,2,FALSE))</f>
        <v xml:space="preserve"> </v>
      </c>
      <c r="G117" s="183"/>
      <c r="H117" s="178" t="str">
        <f>IF(G117=0," ",VLOOKUP(G117,'KI1'!$B$9:$C$38,2,FALSE))</f>
        <v xml:space="preserve"> </v>
      </c>
      <c r="I117" s="262"/>
      <c r="J117" s="218" t="str">
        <f t="shared" si="12"/>
        <v xml:space="preserve"> </v>
      </c>
      <c r="K117" s="218" t="str">
        <f t="shared" si="13"/>
        <v/>
      </c>
      <c r="L117" s="378"/>
      <c r="M117" s="262"/>
      <c r="N117" s="179" t="str">
        <f t="shared" si="14"/>
        <v xml:space="preserve"> </v>
      </c>
      <c r="O117" s="179" t="str">
        <f t="shared" si="15"/>
        <v/>
      </c>
      <c r="P117" s="262"/>
    </row>
    <row r="118" spans="3:16" ht="30" customHeight="1">
      <c r="C118" s="221">
        <v>105</v>
      </c>
      <c r="D118" s="217"/>
      <c r="E118" s="184"/>
      <c r="F118" s="177" t="str">
        <f>IF(E118=0," ",VLOOKUP(E118,BIODATA!$A$13:$C$57,2,FALSE))</f>
        <v xml:space="preserve"> </v>
      </c>
      <c r="G118" s="183"/>
      <c r="H118" s="178" t="str">
        <f>IF(G118=0," ",VLOOKUP(G118,'KI1'!$B$9:$C$38,2,FALSE))</f>
        <v xml:space="preserve"> </v>
      </c>
      <c r="I118" s="262"/>
      <c r="J118" s="218" t="str">
        <f t="shared" si="12"/>
        <v xml:space="preserve"> </v>
      </c>
      <c r="K118" s="218" t="str">
        <f t="shared" si="13"/>
        <v/>
      </c>
      <c r="L118" s="378"/>
      <c r="M118" s="262"/>
      <c r="N118" s="179" t="str">
        <f t="shared" si="14"/>
        <v xml:space="preserve"> </v>
      </c>
      <c r="O118" s="179" t="str">
        <f t="shared" si="15"/>
        <v/>
      </c>
      <c r="P118" s="262"/>
    </row>
    <row r="119" spans="3:16" ht="30" customHeight="1">
      <c r="C119" s="221">
        <v>106</v>
      </c>
      <c r="D119" s="217"/>
      <c r="E119" s="184"/>
      <c r="F119" s="177" t="str">
        <f>IF(E119=0," ",VLOOKUP(E119,BIODATA!$A$13:$C$57,2,FALSE))</f>
        <v xml:space="preserve"> </v>
      </c>
      <c r="G119" s="183"/>
      <c r="H119" s="178" t="str">
        <f>IF(G119=0," ",VLOOKUP(G119,'KI1'!$B$9:$C$38,2,FALSE))</f>
        <v xml:space="preserve"> </v>
      </c>
      <c r="I119" s="262"/>
      <c r="J119" s="218" t="str">
        <f t="shared" si="12"/>
        <v xml:space="preserve"> </v>
      </c>
      <c r="K119" s="218" t="str">
        <f t="shared" si="13"/>
        <v/>
      </c>
      <c r="L119" s="378"/>
      <c r="M119" s="262"/>
      <c r="N119" s="179" t="str">
        <f t="shared" si="14"/>
        <v xml:space="preserve"> </v>
      </c>
      <c r="O119" s="179" t="str">
        <f t="shared" si="15"/>
        <v/>
      </c>
      <c r="P119" s="262"/>
    </row>
    <row r="120" spans="3:16" ht="30" customHeight="1">
      <c r="C120" s="221">
        <v>107</v>
      </c>
      <c r="D120" s="217"/>
      <c r="E120" s="184"/>
      <c r="F120" s="177" t="str">
        <f>IF(E120=0," ",VLOOKUP(E120,BIODATA!$A$13:$C$57,2,FALSE))</f>
        <v xml:space="preserve"> </v>
      </c>
      <c r="G120" s="183"/>
      <c r="H120" s="178" t="str">
        <f>IF(G120=0," ",VLOOKUP(G120,'KI1'!$B$9:$C$38,2,FALSE))</f>
        <v xml:space="preserve"> </v>
      </c>
      <c r="I120" s="262"/>
      <c r="J120" s="218" t="str">
        <f t="shared" si="12"/>
        <v xml:space="preserve"> </v>
      </c>
      <c r="K120" s="218" t="str">
        <f t="shared" si="13"/>
        <v/>
      </c>
      <c r="L120" s="378"/>
      <c r="M120" s="262"/>
      <c r="N120" s="179" t="str">
        <f t="shared" si="14"/>
        <v xml:space="preserve"> </v>
      </c>
      <c r="O120" s="179" t="str">
        <f t="shared" si="15"/>
        <v/>
      </c>
      <c r="P120" s="262"/>
    </row>
    <row r="121" spans="3:16" ht="30" customHeight="1">
      <c r="C121" s="221">
        <v>108</v>
      </c>
      <c r="D121" s="217"/>
      <c r="E121" s="184"/>
      <c r="F121" s="177" t="str">
        <f>IF(E121=0," ",VLOOKUP(E121,BIODATA!$A$13:$C$57,2,FALSE))</f>
        <v xml:space="preserve"> </v>
      </c>
      <c r="G121" s="183"/>
      <c r="H121" s="178" t="str">
        <f>IF(G121=0," ",VLOOKUP(G121,'KI1'!$B$9:$C$38,2,FALSE))</f>
        <v xml:space="preserve"> </v>
      </c>
      <c r="I121" s="262"/>
      <c r="J121" s="218" t="str">
        <f t="shared" si="12"/>
        <v xml:space="preserve"> </v>
      </c>
      <c r="K121" s="218" t="str">
        <f t="shared" si="13"/>
        <v/>
      </c>
      <c r="L121" s="378"/>
      <c r="M121" s="262"/>
      <c r="N121" s="179" t="str">
        <f t="shared" si="14"/>
        <v xml:space="preserve"> </v>
      </c>
      <c r="O121" s="179" t="str">
        <f t="shared" si="15"/>
        <v/>
      </c>
      <c r="P121" s="262"/>
    </row>
    <row r="122" spans="3:16" ht="30" customHeight="1">
      <c r="C122" s="221">
        <v>109</v>
      </c>
      <c r="D122" s="217"/>
      <c r="E122" s="184"/>
      <c r="F122" s="177" t="str">
        <f>IF(E122=0," ",VLOOKUP(E122,BIODATA!$A$13:$C$57,2,FALSE))</f>
        <v xml:space="preserve"> </v>
      </c>
      <c r="G122" s="183"/>
      <c r="H122" s="178" t="str">
        <f>IF(G122=0," ",VLOOKUP(G122,'KI1'!$B$9:$C$38,2,FALSE))</f>
        <v xml:space="preserve"> </v>
      </c>
      <c r="I122" s="262"/>
      <c r="J122" s="218" t="str">
        <f t="shared" si="12"/>
        <v xml:space="preserve"> </v>
      </c>
      <c r="K122" s="218" t="str">
        <f t="shared" si="13"/>
        <v/>
      </c>
      <c r="L122" s="378"/>
      <c r="M122" s="262"/>
      <c r="N122" s="179" t="str">
        <f t="shared" si="14"/>
        <v xml:space="preserve"> </v>
      </c>
      <c r="O122" s="179" t="str">
        <f t="shared" si="15"/>
        <v/>
      </c>
      <c r="P122" s="262"/>
    </row>
    <row r="123" spans="3:16" ht="30" customHeight="1">
      <c r="C123" s="221">
        <v>110</v>
      </c>
      <c r="D123" s="217"/>
      <c r="E123" s="184"/>
      <c r="F123" s="177" t="str">
        <f>IF(E123=0," ",VLOOKUP(E123,BIODATA!$A$13:$C$57,2,FALSE))</f>
        <v xml:space="preserve"> </v>
      </c>
      <c r="G123" s="183"/>
      <c r="H123" s="178" t="str">
        <f>IF(G123=0," ",VLOOKUP(G123,'KI1'!$B$9:$C$38,2,FALSE))</f>
        <v xml:space="preserve"> </v>
      </c>
      <c r="I123" s="262"/>
      <c r="J123" s="218" t="str">
        <f t="shared" si="12"/>
        <v xml:space="preserve"> </v>
      </c>
      <c r="K123" s="218" t="str">
        <f t="shared" si="13"/>
        <v/>
      </c>
      <c r="L123" s="378"/>
      <c r="M123" s="262"/>
      <c r="N123" s="179" t="str">
        <f t="shared" si="14"/>
        <v xml:space="preserve"> </v>
      </c>
      <c r="O123" s="179" t="str">
        <f t="shared" si="15"/>
        <v/>
      </c>
      <c r="P123" s="262"/>
    </row>
    <row r="124" spans="3:16" ht="30" customHeight="1">
      <c r="C124" s="221">
        <v>111</v>
      </c>
      <c r="D124" s="217"/>
      <c r="E124" s="184"/>
      <c r="F124" s="177" t="str">
        <f>IF(E124=0," ",VLOOKUP(E124,BIODATA!$A$13:$C$57,2,FALSE))</f>
        <v xml:space="preserve"> </v>
      </c>
      <c r="G124" s="183"/>
      <c r="H124" s="178" t="str">
        <f>IF(G124=0," ",VLOOKUP(G124,'KI1'!$B$9:$C$38,2,FALSE))</f>
        <v xml:space="preserve"> </v>
      </c>
      <c r="I124" s="262"/>
      <c r="J124" s="218" t="str">
        <f t="shared" si="12"/>
        <v xml:space="preserve"> </v>
      </c>
      <c r="K124" s="218" t="str">
        <f t="shared" si="13"/>
        <v/>
      </c>
      <c r="L124" s="378"/>
      <c r="M124" s="262"/>
      <c r="N124" s="179" t="str">
        <f t="shared" si="14"/>
        <v xml:space="preserve"> </v>
      </c>
      <c r="O124" s="179" t="str">
        <f t="shared" si="15"/>
        <v/>
      </c>
      <c r="P124" s="262"/>
    </row>
    <row r="125" spans="3:16" ht="30" customHeight="1">
      <c r="C125" s="221">
        <v>112</v>
      </c>
      <c r="D125" s="217"/>
      <c r="E125" s="184"/>
      <c r="F125" s="177" t="str">
        <f>IF(E125=0," ",VLOOKUP(E125,BIODATA!$A$13:$C$57,2,FALSE))</f>
        <v xml:space="preserve"> </v>
      </c>
      <c r="G125" s="183"/>
      <c r="H125" s="178" t="str">
        <f>IF(G125=0," ",VLOOKUP(G125,'KI1'!$B$9:$C$38,2,FALSE))</f>
        <v xml:space="preserve"> </v>
      </c>
      <c r="I125" s="262"/>
      <c r="J125" s="218" t="str">
        <f t="shared" si="12"/>
        <v xml:space="preserve"> </v>
      </c>
      <c r="K125" s="218" t="str">
        <f t="shared" si="13"/>
        <v/>
      </c>
      <c r="L125" s="378"/>
      <c r="M125" s="262"/>
      <c r="N125" s="179" t="str">
        <f t="shared" si="14"/>
        <v xml:space="preserve"> </v>
      </c>
      <c r="O125" s="179" t="str">
        <f t="shared" si="15"/>
        <v/>
      </c>
      <c r="P125" s="262"/>
    </row>
    <row r="126" spans="3:16" ht="30" customHeight="1">
      <c r="C126" s="221">
        <v>113</v>
      </c>
      <c r="D126" s="217"/>
      <c r="E126" s="184"/>
      <c r="F126" s="177" t="str">
        <f>IF(E126=0," ",VLOOKUP(E126,BIODATA!$A$13:$C$57,2,FALSE))</f>
        <v xml:space="preserve"> </v>
      </c>
      <c r="G126" s="183"/>
      <c r="H126" s="178" t="str">
        <f>IF(G126=0," ",VLOOKUP(G126,'KI1'!$B$9:$C$38,2,FALSE))</f>
        <v xml:space="preserve"> </v>
      </c>
      <c r="I126" s="262"/>
      <c r="J126" s="218" t="str">
        <f t="shared" si="12"/>
        <v xml:space="preserve"> </v>
      </c>
      <c r="K126" s="218" t="str">
        <f t="shared" si="13"/>
        <v/>
      </c>
      <c r="L126" s="378"/>
      <c r="M126" s="262"/>
      <c r="N126" s="179" t="str">
        <f t="shared" si="14"/>
        <v xml:space="preserve"> </v>
      </c>
      <c r="O126" s="179" t="str">
        <f t="shared" si="15"/>
        <v/>
      </c>
      <c r="P126" s="262"/>
    </row>
    <row r="127" spans="3:16" ht="30" customHeight="1">
      <c r="C127" s="221">
        <v>114</v>
      </c>
      <c r="D127" s="217"/>
      <c r="E127" s="184"/>
      <c r="F127" s="177" t="str">
        <f>IF(E127=0," ",VLOOKUP(E127,BIODATA!$A$13:$C$57,2,FALSE))</f>
        <v xml:space="preserve"> </v>
      </c>
      <c r="G127" s="183"/>
      <c r="H127" s="178" t="str">
        <f>IF(G127=0," ",VLOOKUP(G127,'KI1'!$B$9:$C$38,2,FALSE))</f>
        <v xml:space="preserve"> </v>
      </c>
      <c r="I127" s="262"/>
      <c r="J127" s="218" t="str">
        <f t="shared" si="12"/>
        <v xml:space="preserve"> </v>
      </c>
      <c r="K127" s="218" t="str">
        <f t="shared" si="13"/>
        <v/>
      </c>
      <c r="L127" s="378"/>
      <c r="M127" s="262"/>
      <c r="N127" s="179" t="str">
        <f t="shared" si="14"/>
        <v xml:space="preserve"> </v>
      </c>
      <c r="O127" s="179" t="str">
        <f t="shared" si="15"/>
        <v/>
      </c>
      <c r="P127" s="262"/>
    </row>
    <row r="128" spans="3:16" ht="30" customHeight="1">
      <c r="C128" s="221">
        <v>115</v>
      </c>
      <c r="D128" s="217"/>
      <c r="E128" s="184"/>
      <c r="F128" s="177" t="str">
        <f>IF(E128=0," ",VLOOKUP(E128,BIODATA!$A$13:$C$57,2,FALSE))</f>
        <v xml:space="preserve"> </v>
      </c>
      <c r="G128" s="183"/>
      <c r="H128" s="178" t="str">
        <f>IF(G128=0," ",VLOOKUP(G128,'KI1'!$B$9:$C$38,2,FALSE))</f>
        <v xml:space="preserve"> </v>
      </c>
      <c r="I128" s="262"/>
      <c r="J128" s="218" t="str">
        <f t="shared" si="12"/>
        <v xml:space="preserve"> </v>
      </c>
      <c r="K128" s="218" t="str">
        <f t="shared" si="13"/>
        <v/>
      </c>
      <c r="L128" s="378"/>
      <c r="M128" s="262"/>
      <c r="N128" s="179" t="str">
        <f t="shared" si="14"/>
        <v xml:space="preserve"> </v>
      </c>
      <c r="O128" s="179" t="str">
        <f t="shared" si="15"/>
        <v/>
      </c>
      <c r="P128" s="262"/>
    </row>
    <row r="129" spans="3:16" ht="30" customHeight="1">
      <c r="C129" s="221">
        <v>116</v>
      </c>
      <c r="D129" s="217"/>
      <c r="E129" s="184"/>
      <c r="F129" s="177" t="str">
        <f>IF(E129=0," ",VLOOKUP(E129,BIODATA!$A$13:$C$57,2,FALSE))</f>
        <v xml:space="preserve"> </v>
      </c>
      <c r="G129" s="183"/>
      <c r="H129" s="178" t="str">
        <f>IF(G129=0," ",VLOOKUP(G129,'KI1'!$B$9:$C$38,2,FALSE))</f>
        <v xml:space="preserve"> </v>
      </c>
      <c r="I129" s="262"/>
      <c r="J129" s="218" t="str">
        <f t="shared" si="12"/>
        <v xml:space="preserve"> </v>
      </c>
      <c r="K129" s="218" t="str">
        <f t="shared" si="13"/>
        <v/>
      </c>
      <c r="L129" s="378"/>
      <c r="M129" s="262"/>
      <c r="N129" s="179" t="str">
        <f t="shared" si="14"/>
        <v xml:space="preserve"> </v>
      </c>
      <c r="O129" s="179" t="str">
        <f t="shared" si="15"/>
        <v/>
      </c>
      <c r="P129" s="262"/>
    </row>
    <row r="130" spans="3:16" ht="30" customHeight="1">
      <c r="C130" s="221">
        <v>117</v>
      </c>
      <c r="D130" s="217"/>
      <c r="E130" s="184"/>
      <c r="F130" s="177" t="str">
        <f>IF(E130=0," ",VLOOKUP(E130,BIODATA!$A$13:$C$57,2,FALSE))</f>
        <v xml:space="preserve"> </v>
      </c>
      <c r="G130" s="183"/>
      <c r="H130" s="178" t="str">
        <f>IF(G130=0," ",VLOOKUP(G130,'KI1'!$B$9:$C$38,2,FALSE))</f>
        <v xml:space="preserve"> </v>
      </c>
      <c r="I130" s="262"/>
      <c r="J130" s="218" t="str">
        <f t="shared" si="12"/>
        <v xml:space="preserve"> </v>
      </c>
      <c r="K130" s="218" t="str">
        <f t="shared" si="13"/>
        <v/>
      </c>
      <c r="L130" s="378"/>
      <c r="M130" s="262"/>
      <c r="N130" s="179" t="str">
        <f t="shared" si="14"/>
        <v xml:space="preserve"> </v>
      </c>
      <c r="O130" s="179" t="str">
        <f t="shared" si="15"/>
        <v/>
      </c>
      <c r="P130" s="262"/>
    </row>
    <row r="131" spans="3:16" ht="30" customHeight="1">
      <c r="C131" s="221">
        <v>118</v>
      </c>
      <c r="D131" s="217"/>
      <c r="E131" s="184"/>
      <c r="F131" s="177" t="str">
        <f>IF(E131=0," ",VLOOKUP(E131,BIODATA!$A$13:$C$57,2,FALSE))</f>
        <v xml:space="preserve"> </v>
      </c>
      <c r="G131" s="183"/>
      <c r="H131" s="178" t="str">
        <f>IF(G131=0," ",VLOOKUP(G131,'KI1'!$B$9:$C$38,2,FALSE))</f>
        <v xml:space="preserve"> </v>
      </c>
      <c r="I131" s="262"/>
      <c r="J131" s="218" t="str">
        <f t="shared" si="12"/>
        <v xml:space="preserve"> </v>
      </c>
      <c r="K131" s="218" t="str">
        <f t="shared" si="13"/>
        <v/>
      </c>
      <c r="L131" s="378"/>
      <c r="M131" s="262"/>
      <c r="N131" s="179" t="str">
        <f t="shared" si="14"/>
        <v xml:space="preserve"> </v>
      </c>
      <c r="O131" s="179" t="str">
        <f t="shared" si="15"/>
        <v/>
      </c>
      <c r="P131" s="262"/>
    </row>
    <row r="132" spans="3:16" ht="30" customHeight="1">
      <c r="C132" s="221">
        <v>119</v>
      </c>
      <c r="D132" s="217"/>
      <c r="E132" s="184"/>
      <c r="F132" s="177" t="str">
        <f>IF(E132=0," ",VLOOKUP(E132,BIODATA!$A$13:$C$57,2,FALSE))</f>
        <v xml:space="preserve"> </v>
      </c>
      <c r="G132" s="183"/>
      <c r="H132" s="178" t="str">
        <f>IF(G132=0," ",VLOOKUP(G132,'KI1'!$B$9:$C$38,2,FALSE))</f>
        <v xml:space="preserve"> </v>
      </c>
      <c r="I132" s="262"/>
      <c r="J132" s="218" t="str">
        <f t="shared" si="12"/>
        <v xml:space="preserve"> </v>
      </c>
      <c r="K132" s="218" t="str">
        <f t="shared" si="13"/>
        <v/>
      </c>
      <c r="L132" s="378"/>
      <c r="M132" s="262"/>
      <c r="N132" s="179" t="str">
        <f t="shared" si="14"/>
        <v xml:space="preserve"> </v>
      </c>
      <c r="O132" s="179" t="str">
        <f t="shared" si="15"/>
        <v/>
      </c>
      <c r="P132" s="262"/>
    </row>
    <row r="133" spans="3:16" ht="30" customHeight="1">
      <c r="C133" s="221">
        <v>120</v>
      </c>
      <c r="D133" s="217"/>
      <c r="E133" s="184"/>
      <c r="F133" s="177" t="str">
        <f>IF(E133=0," ",VLOOKUP(E133,BIODATA!$A$13:$C$57,2,FALSE))</f>
        <v xml:space="preserve"> </v>
      </c>
      <c r="G133" s="183"/>
      <c r="H133" s="178" t="str">
        <f>IF(G133=0," ",VLOOKUP(G133,'KI1'!$B$9:$C$38,2,FALSE))</f>
        <v xml:space="preserve"> </v>
      </c>
      <c r="I133" s="262"/>
      <c r="J133" s="218" t="str">
        <f t="shared" si="12"/>
        <v xml:space="preserve"> </v>
      </c>
      <c r="K133" s="218" t="str">
        <f t="shared" si="13"/>
        <v/>
      </c>
      <c r="L133" s="378"/>
      <c r="M133" s="262"/>
      <c r="N133" s="179" t="str">
        <f t="shared" si="14"/>
        <v xml:space="preserve"> </v>
      </c>
      <c r="O133" s="179" t="str">
        <f t="shared" si="15"/>
        <v/>
      </c>
      <c r="P133" s="262"/>
    </row>
    <row r="134" spans="3:16" ht="30" customHeight="1">
      <c r="C134" s="221">
        <v>121</v>
      </c>
      <c r="D134" s="217"/>
      <c r="E134" s="184"/>
      <c r="F134" s="177" t="str">
        <f>IF(E134=0," ",VLOOKUP(E134,BIODATA!$A$13:$C$57,2,FALSE))</f>
        <v xml:space="preserve"> </v>
      </c>
      <c r="G134" s="183"/>
      <c r="H134" s="178" t="str">
        <f>IF(G134=0," ",VLOOKUP(G134,'KI1'!$B$9:$C$38,2,FALSE))</f>
        <v xml:space="preserve"> </v>
      </c>
      <c r="I134" s="262"/>
      <c r="J134" s="218" t="str">
        <f t="shared" si="12"/>
        <v xml:space="preserve"> </v>
      </c>
      <c r="K134" s="218" t="str">
        <f t="shared" si="13"/>
        <v/>
      </c>
      <c r="L134" s="378"/>
      <c r="M134" s="262"/>
      <c r="N134" s="179" t="str">
        <f t="shared" si="14"/>
        <v xml:space="preserve"> </v>
      </c>
      <c r="O134" s="179" t="str">
        <f t="shared" si="15"/>
        <v/>
      </c>
      <c r="P134" s="262"/>
    </row>
    <row r="135" spans="3:16" ht="30" customHeight="1">
      <c r="C135" s="221">
        <v>122</v>
      </c>
      <c r="D135" s="217"/>
      <c r="E135" s="184"/>
      <c r="F135" s="177" t="str">
        <f>IF(E135=0," ",VLOOKUP(E135,BIODATA!$A$13:$C$57,2,FALSE))</f>
        <v xml:space="preserve"> </v>
      </c>
      <c r="G135" s="183"/>
      <c r="H135" s="178" t="str">
        <f>IF(G135=0," ",VLOOKUP(G135,'KI1'!$B$9:$C$38,2,FALSE))</f>
        <v xml:space="preserve"> </v>
      </c>
      <c r="I135" s="262"/>
      <c r="J135" s="218" t="str">
        <f t="shared" si="12"/>
        <v xml:space="preserve"> </v>
      </c>
      <c r="K135" s="218" t="str">
        <f t="shared" si="13"/>
        <v/>
      </c>
      <c r="L135" s="378"/>
      <c r="M135" s="262"/>
      <c r="N135" s="179" t="str">
        <f t="shared" si="14"/>
        <v xml:space="preserve"> </v>
      </c>
      <c r="O135" s="179" t="str">
        <f t="shared" si="15"/>
        <v/>
      </c>
      <c r="P135" s="262"/>
    </row>
    <row r="136" spans="3:16" ht="30" customHeight="1">
      <c r="C136" s="221">
        <v>123</v>
      </c>
      <c r="D136" s="217"/>
      <c r="E136" s="184"/>
      <c r="F136" s="177" t="str">
        <f>IF(E136=0," ",VLOOKUP(E136,BIODATA!$A$13:$C$57,2,FALSE))</f>
        <v xml:space="preserve"> </v>
      </c>
      <c r="G136" s="183"/>
      <c r="H136" s="178" t="str">
        <f>IF(G136=0," ",VLOOKUP(G136,'KI1'!$B$9:$C$38,2,FALSE))</f>
        <v xml:space="preserve"> </v>
      </c>
      <c r="I136" s="262"/>
      <c r="J136" s="218" t="str">
        <f t="shared" si="12"/>
        <v xml:space="preserve"> </v>
      </c>
      <c r="K136" s="218" t="str">
        <f t="shared" si="13"/>
        <v/>
      </c>
      <c r="L136" s="378"/>
      <c r="M136" s="262"/>
      <c r="N136" s="179" t="str">
        <f t="shared" si="14"/>
        <v xml:space="preserve"> </v>
      </c>
      <c r="O136" s="179" t="str">
        <f t="shared" si="15"/>
        <v/>
      </c>
      <c r="P136" s="262"/>
    </row>
    <row r="137" spans="3:16" ht="30" customHeight="1">
      <c r="C137" s="221">
        <v>124</v>
      </c>
      <c r="D137" s="217"/>
      <c r="E137" s="184"/>
      <c r="F137" s="177" t="str">
        <f>IF(E137=0," ",VLOOKUP(E137,BIODATA!$A$13:$C$57,2,FALSE))</f>
        <v xml:space="preserve"> </v>
      </c>
      <c r="G137" s="183"/>
      <c r="H137" s="178" t="str">
        <f>IF(G137=0," ",VLOOKUP(G137,'KI1'!$B$9:$C$38,2,FALSE))</f>
        <v xml:space="preserve"> </v>
      </c>
      <c r="I137" s="262"/>
      <c r="J137" s="218" t="str">
        <f t="shared" si="12"/>
        <v xml:space="preserve"> </v>
      </c>
      <c r="K137" s="218" t="str">
        <f t="shared" si="13"/>
        <v/>
      </c>
      <c r="L137" s="378"/>
      <c r="M137" s="262"/>
      <c r="N137" s="179" t="str">
        <f t="shared" si="14"/>
        <v xml:space="preserve"> </v>
      </c>
      <c r="O137" s="179" t="str">
        <f t="shared" si="15"/>
        <v/>
      </c>
      <c r="P137" s="262"/>
    </row>
    <row r="138" spans="3:16" ht="30" customHeight="1">
      <c r="C138" s="221">
        <v>125</v>
      </c>
      <c r="D138" s="217"/>
      <c r="E138" s="184"/>
      <c r="F138" s="177" t="str">
        <f>IF(E138=0," ",VLOOKUP(E138,BIODATA!$A$13:$C$57,2,FALSE))</f>
        <v xml:space="preserve"> </v>
      </c>
      <c r="G138" s="183"/>
      <c r="H138" s="178" t="str">
        <f>IF(G138=0," ",VLOOKUP(G138,'KI1'!$B$9:$C$38,2,FALSE))</f>
        <v xml:space="preserve"> </v>
      </c>
      <c r="I138" s="262"/>
      <c r="J138" s="218" t="str">
        <f t="shared" si="12"/>
        <v xml:space="preserve"> </v>
      </c>
      <c r="K138" s="218" t="str">
        <f t="shared" si="13"/>
        <v/>
      </c>
      <c r="L138" s="378"/>
      <c r="M138" s="262"/>
      <c r="N138" s="179" t="str">
        <f t="shared" si="14"/>
        <v xml:space="preserve"> </v>
      </c>
      <c r="O138" s="179" t="str">
        <f t="shared" si="15"/>
        <v/>
      </c>
      <c r="P138" s="262"/>
    </row>
    <row r="139" spans="3:16" ht="30" customHeight="1">
      <c r="C139" s="221">
        <v>126</v>
      </c>
      <c r="D139" s="217"/>
      <c r="E139" s="184"/>
      <c r="F139" s="177" t="str">
        <f>IF(E139=0," ",VLOOKUP(E139,BIODATA!$A$13:$C$57,2,FALSE))</f>
        <v xml:space="preserve"> </v>
      </c>
      <c r="G139" s="183"/>
      <c r="H139" s="178" t="str">
        <f>IF(G139=0," ",VLOOKUP(G139,'KI1'!$B$9:$C$38,2,FALSE))</f>
        <v xml:space="preserve"> </v>
      </c>
      <c r="I139" s="262"/>
      <c r="J139" s="218" t="str">
        <f t="shared" si="12"/>
        <v xml:space="preserve"> </v>
      </c>
      <c r="K139" s="218" t="str">
        <f t="shared" si="13"/>
        <v/>
      </c>
      <c r="L139" s="378"/>
      <c r="M139" s="262"/>
      <c r="N139" s="179" t="str">
        <f t="shared" si="14"/>
        <v xml:space="preserve"> </v>
      </c>
      <c r="O139" s="179" t="str">
        <f t="shared" si="15"/>
        <v/>
      </c>
      <c r="P139" s="262"/>
    </row>
    <row r="140" spans="3:16" ht="30" customHeight="1">
      <c r="C140" s="221">
        <v>127</v>
      </c>
      <c r="D140" s="217"/>
      <c r="E140" s="184"/>
      <c r="F140" s="177" t="str">
        <f>IF(E140=0," ",VLOOKUP(E140,BIODATA!$A$13:$C$57,2,FALSE))</f>
        <v xml:space="preserve"> </v>
      </c>
      <c r="G140" s="183"/>
      <c r="H140" s="178" t="str">
        <f>IF(G140=0," ",VLOOKUP(G140,'KI1'!$B$9:$C$38,2,FALSE))</f>
        <v xml:space="preserve"> </v>
      </c>
      <c r="I140" s="262"/>
      <c r="J140" s="218" t="str">
        <f t="shared" si="12"/>
        <v xml:space="preserve"> </v>
      </c>
      <c r="K140" s="218" t="str">
        <f t="shared" si="13"/>
        <v/>
      </c>
      <c r="L140" s="378"/>
      <c r="M140" s="262"/>
      <c r="N140" s="179" t="str">
        <f t="shared" si="14"/>
        <v xml:space="preserve"> </v>
      </c>
      <c r="O140" s="179" t="str">
        <f t="shared" si="15"/>
        <v/>
      </c>
      <c r="P140" s="262"/>
    </row>
    <row r="141" spans="3:16" ht="30" customHeight="1">
      <c r="C141" s="221">
        <v>128</v>
      </c>
      <c r="D141" s="217"/>
      <c r="E141" s="184"/>
      <c r="F141" s="177" t="str">
        <f>IF(E141=0," ",VLOOKUP(E141,BIODATA!$A$13:$C$57,2,FALSE))</f>
        <v xml:space="preserve"> </v>
      </c>
      <c r="G141" s="183"/>
      <c r="H141" s="178" t="str">
        <f>IF(G141=0," ",VLOOKUP(G141,'KI1'!$B$9:$C$38,2,FALSE))</f>
        <v xml:space="preserve"> </v>
      </c>
      <c r="I141" s="262"/>
      <c r="J141" s="218" t="str">
        <f t="shared" si="12"/>
        <v xml:space="preserve"> </v>
      </c>
      <c r="K141" s="218" t="str">
        <f t="shared" si="13"/>
        <v/>
      </c>
      <c r="L141" s="378"/>
      <c r="M141" s="262"/>
      <c r="N141" s="179" t="str">
        <f t="shared" si="14"/>
        <v xml:space="preserve"> </v>
      </c>
      <c r="O141" s="179" t="str">
        <f t="shared" si="15"/>
        <v/>
      </c>
      <c r="P141" s="262"/>
    </row>
    <row r="142" spans="3:16" ht="30" customHeight="1">
      <c r="C142" s="221">
        <v>129</v>
      </c>
      <c r="D142" s="217"/>
      <c r="E142" s="184"/>
      <c r="F142" s="177" t="str">
        <f>IF(E142=0," ",VLOOKUP(E142,BIODATA!$A$13:$C$57,2,FALSE))</f>
        <v xml:space="preserve"> </v>
      </c>
      <c r="G142" s="183"/>
      <c r="H142" s="178" t="str">
        <f>IF(G142=0," ",VLOOKUP(G142,'KI1'!$B$9:$C$38,2,FALSE))</f>
        <v xml:space="preserve"> </v>
      </c>
      <c r="I142" s="262"/>
      <c r="J142" s="218" t="str">
        <f t="shared" si="12"/>
        <v xml:space="preserve"> </v>
      </c>
      <c r="K142" s="218" t="str">
        <f t="shared" si="13"/>
        <v/>
      </c>
      <c r="L142" s="378"/>
      <c r="M142" s="262"/>
      <c r="N142" s="179" t="str">
        <f t="shared" si="14"/>
        <v xml:space="preserve"> </v>
      </c>
      <c r="O142" s="179" t="str">
        <f t="shared" si="15"/>
        <v/>
      </c>
      <c r="P142" s="262"/>
    </row>
    <row r="143" spans="3:16" ht="30" customHeight="1">
      <c r="C143" s="221">
        <v>130</v>
      </c>
      <c r="D143" s="217"/>
      <c r="E143" s="184"/>
      <c r="F143" s="177" t="str">
        <f>IF(E143=0," ",VLOOKUP(E143,BIODATA!$A$13:$C$57,2,FALSE))</f>
        <v xml:space="preserve"> </v>
      </c>
      <c r="G143" s="183"/>
      <c r="H143" s="178" t="str">
        <f>IF(G143=0," ",VLOOKUP(G143,'KI1'!$B$9:$C$38,2,FALSE))</f>
        <v xml:space="preserve"> </v>
      </c>
      <c r="I143" s="262"/>
      <c r="J143" s="218" t="str">
        <f t="shared" ref="J143:J171" si="16">IF(I143=0," ",1)</f>
        <v xml:space="preserve"> </v>
      </c>
      <c r="K143" s="218" t="str">
        <f t="shared" ref="K143:K171" si="17">IF(G143=0,"", IF(G143=1,"A", IF(G143=2,"B", IF(G143=3,"C", IF(G143=4,"D")))))</f>
        <v/>
      </c>
      <c r="L143" s="378"/>
      <c r="M143" s="262"/>
      <c r="N143" s="179" t="str">
        <f t="shared" ref="N143:N171" si="18">IF(M143=0," ",1)</f>
        <v xml:space="preserve"> </v>
      </c>
      <c r="O143" s="179" t="str">
        <f t="shared" ref="O143:O171" si="19">IF(G143=0,"", IF(G143=1,"A", IF(G143=2,"B", IF(G143=3,"C", IF(G143=4,"D")))))</f>
        <v/>
      </c>
      <c r="P143" s="262"/>
    </row>
    <row r="144" spans="3:16" ht="30" customHeight="1">
      <c r="C144" s="221">
        <v>131</v>
      </c>
      <c r="D144" s="217"/>
      <c r="E144" s="184"/>
      <c r="F144" s="177" t="str">
        <f>IF(E144=0," ",VLOOKUP(E144,BIODATA!$A$13:$C$57,2,FALSE))</f>
        <v xml:space="preserve"> </v>
      </c>
      <c r="G144" s="183"/>
      <c r="H144" s="178" t="str">
        <f>IF(G144=0," ",VLOOKUP(G144,'KI1'!$B$9:$C$38,2,FALSE))</f>
        <v xml:space="preserve"> </v>
      </c>
      <c r="I144" s="262"/>
      <c r="J144" s="218" t="str">
        <f t="shared" si="16"/>
        <v xml:space="preserve"> </v>
      </c>
      <c r="K144" s="218" t="str">
        <f t="shared" si="17"/>
        <v/>
      </c>
      <c r="L144" s="378"/>
      <c r="M144" s="262"/>
      <c r="N144" s="179" t="str">
        <f t="shared" si="18"/>
        <v xml:space="preserve"> </v>
      </c>
      <c r="O144" s="179" t="str">
        <f t="shared" si="19"/>
        <v/>
      </c>
      <c r="P144" s="262"/>
    </row>
    <row r="145" spans="3:16" ht="30" customHeight="1">
      <c r="C145" s="221">
        <v>132</v>
      </c>
      <c r="D145" s="217"/>
      <c r="E145" s="184"/>
      <c r="F145" s="177" t="str">
        <f>IF(E145=0," ",VLOOKUP(E145,BIODATA!$A$13:$C$57,2,FALSE))</f>
        <v xml:space="preserve"> </v>
      </c>
      <c r="G145" s="183"/>
      <c r="H145" s="178" t="str">
        <f>IF(G145=0," ",VLOOKUP(G145,'KI1'!$B$9:$C$38,2,FALSE))</f>
        <v xml:space="preserve"> </v>
      </c>
      <c r="I145" s="262"/>
      <c r="J145" s="218" t="str">
        <f t="shared" si="16"/>
        <v xml:space="preserve"> </v>
      </c>
      <c r="K145" s="218" t="str">
        <f t="shared" si="17"/>
        <v/>
      </c>
      <c r="L145" s="378"/>
      <c r="M145" s="262"/>
      <c r="N145" s="179" t="str">
        <f t="shared" si="18"/>
        <v xml:space="preserve"> </v>
      </c>
      <c r="O145" s="179" t="str">
        <f t="shared" si="19"/>
        <v/>
      </c>
      <c r="P145" s="262"/>
    </row>
    <row r="146" spans="3:16" ht="30" customHeight="1">
      <c r="C146" s="221">
        <v>133</v>
      </c>
      <c r="D146" s="217"/>
      <c r="E146" s="184"/>
      <c r="F146" s="177" t="str">
        <f>IF(E146=0," ",VLOOKUP(E146,BIODATA!$A$13:$C$57,2,FALSE))</f>
        <v xml:space="preserve"> </v>
      </c>
      <c r="G146" s="183"/>
      <c r="H146" s="178" t="str">
        <f>IF(G146=0," ",VLOOKUP(G146,'KI1'!$B$9:$C$38,2,FALSE))</f>
        <v xml:space="preserve"> </v>
      </c>
      <c r="I146" s="262"/>
      <c r="J146" s="218" t="str">
        <f t="shared" si="16"/>
        <v xml:space="preserve"> </v>
      </c>
      <c r="K146" s="218" t="str">
        <f t="shared" si="17"/>
        <v/>
      </c>
      <c r="L146" s="378"/>
      <c r="M146" s="262"/>
      <c r="N146" s="179" t="str">
        <f t="shared" si="18"/>
        <v xml:space="preserve"> </v>
      </c>
      <c r="O146" s="179" t="str">
        <f t="shared" si="19"/>
        <v/>
      </c>
      <c r="P146" s="262"/>
    </row>
    <row r="147" spans="3:16" ht="30" customHeight="1">
      <c r="C147" s="221">
        <v>134</v>
      </c>
      <c r="D147" s="217"/>
      <c r="E147" s="184"/>
      <c r="F147" s="177" t="str">
        <f>IF(E147=0," ",VLOOKUP(E147,BIODATA!$A$13:$C$57,2,FALSE))</f>
        <v xml:space="preserve"> </v>
      </c>
      <c r="G147" s="183"/>
      <c r="H147" s="178" t="str">
        <f>IF(G147=0," ",VLOOKUP(G147,'KI1'!$B$9:$C$38,2,FALSE))</f>
        <v xml:space="preserve"> </v>
      </c>
      <c r="I147" s="262"/>
      <c r="J147" s="218" t="str">
        <f t="shared" si="16"/>
        <v xml:space="preserve"> </v>
      </c>
      <c r="K147" s="218" t="str">
        <f t="shared" si="17"/>
        <v/>
      </c>
      <c r="L147" s="378"/>
      <c r="M147" s="262"/>
      <c r="N147" s="179" t="str">
        <f t="shared" si="18"/>
        <v xml:space="preserve"> </v>
      </c>
      <c r="O147" s="179" t="str">
        <f t="shared" si="19"/>
        <v/>
      </c>
      <c r="P147" s="262"/>
    </row>
    <row r="148" spans="3:16" ht="30" customHeight="1">
      <c r="C148" s="221">
        <v>135</v>
      </c>
      <c r="D148" s="217"/>
      <c r="E148" s="184"/>
      <c r="F148" s="177" t="str">
        <f>IF(E148=0," ",VLOOKUP(E148,BIODATA!$A$13:$C$57,2,FALSE))</f>
        <v xml:space="preserve"> </v>
      </c>
      <c r="G148" s="183"/>
      <c r="H148" s="178" t="str">
        <f>IF(G148=0," ",VLOOKUP(G148,'KI1'!$B$9:$C$38,2,FALSE))</f>
        <v xml:space="preserve"> </v>
      </c>
      <c r="I148" s="262"/>
      <c r="J148" s="218" t="str">
        <f t="shared" si="16"/>
        <v xml:space="preserve"> </v>
      </c>
      <c r="K148" s="218" t="str">
        <f t="shared" si="17"/>
        <v/>
      </c>
      <c r="L148" s="378"/>
      <c r="M148" s="262"/>
      <c r="N148" s="179" t="str">
        <f t="shared" si="18"/>
        <v xml:space="preserve"> </v>
      </c>
      <c r="O148" s="179" t="str">
        <f t="shared" si="19"/>
        <v/>
      </c>
      <c r="P148" s="262"/>
    </row>
    <row r="149" spans="3:16" ht="30" customHeight="1">
      <c r="C149" s="221">
        <v>136</v>
      </c>
      <c r="D149" s="217"/>
      <c r="E149" s="184"/>
      <c r="F149" s="177" t="str">
        <f>IF(E149=0," ",VLOOKUP(E149,BIODATA!$A$13:$C$57,2,FALSE))</f>
        <v xml:space="preserve"> </v>
      </c>
      <c r="G149" s="183"/>
      <c r="H149" s="178" t="str">
        <f>IF(G149=0," ",VLOOKUP(G149,'KI1'!$B$9:$C$38,2,FALSE))</f>
        <v xml:space="preserve"> </v>
      </c>
      <c r="I149" s="262"/>
      <c r="J149" s="218" t="str">
        <f t="shared" si="16"/>
        <v xml:space="preserve"> </v>
      </c>
      <c r="K149" s="218" t="str">
        <f t="shared" si="17"/>
        <v/>
      </c>
      <c r="L149" s="378"/>
      <c r="M149" s="262"/>
      <c r="N149" s="179" t="str">
        <f t="shared" si="18"/>
        <v xml:space="preserve"> </v>
      </c>
      <c r="O149" s="179" t="str">
        <f t="shared" si="19"/>
        <v/>
      </c>
      <c r="P149" s="262"/>
    </row>
    <row r="150" spans="3:16" ht="30" customHeight="1">
      <c r="C150" s="221">
        <v>137</v>
      </c>
      <c r="D150" s="217"/>
      <c r="E150" s="184"/>
      <c r="F150" s="177" t="str">
        <f>IF(E150=0," ",VLOOKUP(E150,BIODATA!$A$13:$C$57,2,FALSE))</f>
        <v xml:space="preserve"> </v>
      </c>
      <c r="G150" s="183"/>
      <c r="H150" s="178" t="str">
        <f>IF(G150=0," ",VLOOKUP(G150,'KI1'!$B$9:$C$38,2,FALSE))</f>
        <v xml:space="preserve"> </v>
      </c>
      <c r="I150" s="262"/>
      <c r="J150" s="218" t="str">
        <f t="shared" si="16"/>
        <v xml:space="preserve"> </v>
      </c>
      <c r="K150" s="218" t="str">
        <f t="shared" si="17"/>
        <v/>
      </c>
      <c r="L150" s="378"/>
      <c r="M150" s="262"/>
      <c r="N150" s="179" t="str">
        <f t="shared" si="18"/>
        <v xml:space="preserve"> </v>
      </c>
      <c r="O150" s="179" t="str">
        <f t="shared" si="19"/>
        <v/>
      </c>
      <c r="P150" s="262"/>
    </row>
    <row r="151" spans="3:16" ht="30" customHeight="1">
      <c r="C151" s="221">
        <v>138</v>
      </c>
      <c r="D151" s="217"/>
      <c r="E151" s="184"/>
      <c r="F151" s="177" t="str">
        <f>IF(E151=0," ",VLOOKUP(E151,BIODATA!$A$13:$C$57,2,FALSE))</f>
        <v xml:space="preserve"> </v>
      </c>
      <c r="G151" s="183"/>
      <c r="H151" s="178" t="str">
        <f>IF(G151=0," ",VLOOKUP(G151,'KI1'!$B$9:$C$38,2,FALSE))</f>
        <v xml:space="preserve"> </v>
      </c>
      <c r="I151" s="262"/>
      <c r="J151" s="218" t="str">
        <f t="shared" si="16"/>
        <v xml:space="preserve"> </v>
      </c>
      <c r="K151" s="218" t="str">
        <f t="shared" si="17"/>
        <v/>
      </c>
      <c r="L151" s="378"/>
      <c r="M151" s="262"/>
      <c r="N151" s="179" t="str">
        <f t="shared" si="18"/>
        <v xml:space="preserve"> </v>
      </c>
      <c r="O151" s="179" t="str">
        <f t="shared" si="19"/>
        <v/>
      </c>
      <c r="P151" s="262"/>
    </row>
    <row r="152" spans="3:16" ht="30" customHeight="1">
      <c r="C152" s="221">
        <v>139</v>
      </c>
      <c r="D152" s="217"/>
      <c r="E152" s="184"/>
      <c r="F152" s="177" t="str">
        <f>IF(E152=0," ",VLOOKUP(E152,BIODATA!$A$13:$C$57,2,FALSE))</f>
        <v xml:space="preserve"> </v>
      </c>
      <c r="G152" s="183"/>
      <c r="H152" s="178" t="str">
        <f>IF(G152=0," ",VLOOKUP(G152,'KI1'!$B$9:$C$38,2,FALSE))</f>
        <v xml:space="preserve"> </v>
      </c>
      <c r="I152" s="262"/>
      <c r="J152" s="218" t="str">
        <f t="shared" si="16"/>
        <v xml:space="preserve"> </v>
      </c>
      <c r="K152" s="218" t="str">
        <f t="shared" si="17"/>
        <v/>
      </c>
      <c r="L152" s="378"/>
      <c r="M152" s="262"/>
      <c r="N152" s="179" t="str">
        <f t="shared" si="18"/>
        <v xml:space="preserve"> </v>
      </c>
      <c r="O152" s="179" t="str">
        <f t="shared" si="19"/>
        <v/>
      </c>
      <c r="P152" s="262"/>
    </row>
    <row r="153" spans="3:16" ht="30" customHeight="1">
      <c r="C153" s="221">
        <v>140</v>
      </c>
      <c r="D153" s="217"/>
      <c r="E153" s="184"/>
      <c r="F153" s="177" t="str">
        <f>IF(E153=0," ",VLOOKUP(E153,BIODATA!$A$13:$C$57,2,FALSE))</f>
        <v xml:space="preserve"> </v>
      </c>
      <c r="G153" s="183"/>
      <c r="H153" s="178" t="str">
        <f>IF(G153=0," ",VLOOKUP(G153,'KI1'!$B$9:$C$38,2,FALSE))</f>
        <v xml:space="preserve"> </v>
      </c>
      <c r="I153" s="262"/>
      <c r="J153" s="218" t="str">
        <f t="shared" si="16"/>
        <v xml:space="preserve"> </v>
      </c>
      <c r="K153" s="218" t="str">
        <f t="shared" si="17"/>
        <v/>
      </c>
      <c r="L153" s="378"/>
      <c r="M153" s="262"/>
      <c r="N153" s="179" t="str">
        <f t="shared" si="18"/>
        <v xml:space="preserve"> </v>
      </c>
      <c r="O153" s="179" t="str">
        <f t="shared" si="19"/>
        <v/>
      </c>
      <c r="P153" s="262"/>
    </row>
    <row r="154" spans="3:16" ht="30" customHeight="1">
      <c r="C154" s="221">
        <v>141</v>
      </c>
      <c r="D154" s="217"/>
      <c r="E154" s="184"/>
      <c r="F154" s="177" t="str">
        <f>IF(E154=0," ",VLOOKUP(E154,BIODATA!$A$13:$C$57,2,FALSE))</f>
        <v xml:space="preserve"> </v>
      </c>
      <c r="G154" s="183"/>
      <c r="H154" s="178" t="str">
        <f>IF(G154=0," ",VLOOKUP(G154,'KI1'!$B$9:$C$38,2,FALSE))</f>
        <v xml:space="preserve"> </v>
      </c>
      <c r="I154" s="262"/>
      <c r="J154" s="218" t="str">
        <f t="shared" si="16"/>
        <v xml:space="preserve"> </v>
      </c>
      <c r="K154" s="218" t="str">
        <f t="shared" si="17"/>
        <v/>
      </c>
      <c r="L154" s="378"/>
      <c r="M154" s="262"/>
      <c r="N154" s="179" t="str">
        <f t="shared" si="18"/>
        <v xml:space="preserve"> </v>
      </c>
      <c r="O154" s="179" t="str">
        <f t="shared" si="19"/>
        <v/>
      </c>
      <c r="P154" s="262"/>
    </row>
    <row r="155" spans="3:16" ht="30" customHeight="1">
      <c r="C155" s="221">
        <v>142</v>
      </c>
      <c r="D155" s="217"/>
      <c r="E155" s="184"/>
      <c r="F155" s="177" t="str">
        <f>IF(E155=0," ",VLOOKUP(E155,BIODATA!$A$13:$C$57,2,FALSE))</f>
        <v xml:space="preserve"> </v>
      </c>
      <c r="G155" s="183"/>
      <c r="H155" s="178" t="str">
        <f>IF(G155=0," ",VLOOKUP(G155,'KI1'!$B$9:$C$38,2,FALSE))</f>
        <v xml:space="preserve"> </v>
      </c>
      <c r="I155" s="262"/>
      <c r="J155" s="218" t="str">
        <f t="shared" si="16"/>
        <v xml:space="preserve"> </v>
      </c>
      <c r="K155" s="218" t="str">
        <f t="shared" si="17"/>
        <v/>
      </c>
      <c r="L155" s="378"/>
      <c r="M155" s="262"/>
      <c r="N155" s="179" t="str">
        <f t="shared" si="18"/>
        <v xml:space="preserve"> </v>
      </c>
      <c r="O155" s="179" t="str">
        <f t="shared" si="19"/>
        <v/>
      </c>
      <c r="P155" s="262"/>
    </row>
    <row r="156" spans="3:16" ht="30" customHeight="1">
      <c r="C156" s="221">
        <v>143</v>
      </c>
      <c r="D156" s="217"/>
      <c r="E156" s="184"/>
      <c r="F156" s="177" t="str">
        <f>IF(E156=0," ",VLOOKUP(E156,BIODATA!$A$13:$C$57,2,FALSE))</f>
        <v xml:space="preserve"> </v>
      </c>
      <c r="G156" s="183"/>
      <c r="H156" s="178" t="str">
        <f>IF(G156=0," ",VLOOKUP(G156,'KI1'!$B$9:$C$38,2,FALSE))</f>
        <v xml:space="preserve"> </v>
      </c>
      <c r="I156" s="262"/>
      <c r="J156" s="218" t="str">
        <f t="shared" si="16"/>
        <v xml:space="preserve"> </v>
      </c>
      <c r="K156" s="218" t="str">
        <f t="shared" si="17"/>
        <v/>
      </c>
      <c r="L156" s="378"/>
      <c r="M156" s="262"/>
      <c r="N156" s="179" t="str">
        <f t="shared" si="18"/>
        <v xml:space="preserve"> </v>
      </c>
      <c r="O156" s="179" t="str">
        <f t="shared" si="19"/>
        <v/>
      </c>
      <c r="P156" s="262"/>
    </row>
    <row r="157" spans="3:16" ht="30" customHeight="1">
      <c r="C157" s="221">
        <v>144</v>
      </c>
      <c r="D157" s="217"/>
      <c r="E157" s="184"/>
      <c r="F157" s="177" t="str">
        <f>IF(E157=0," ",VLOOKUP(E157,BIODATA!$A$13:$C$57,2,FALSE))</f>
        <v xml:space="preserve"> </v>
      </c>
      <c r="G157" s="183"/>
      <c r="H157" s="178" t="str">
        <f>IF(G157=0," ",VLOOKUP(G157,'KI1'!$B$9:$C$38,2,FALSE))</f>
        <v xml:space="preserve"> </v>
      </c>
      <c r="I157" s="262"/>
      <c r="J157" s="218" t="str">
        <f t="shared" si="16"/>
        <v xml:space="preserve"> </v>
      </c>
      <c r="K157" s="218" t="str">
        <f t="shared" si="17"/>
        <v/>
      </c>
      <c r="L157" s="378"/>
      <c r="M157" s="262"/>
      <c r="N157" s="179" t="str">
        <f t="shared" si="18"/>
        <v xml:space="preserve"> </v>
      </c>
      <c r="O157" s="179" t="str">
        <f t="shared" si="19"/>
        <v/>
      </c>
      <c r="P157" s="262"/>
    </row>
    <row r="158" spans="3:16" ht="30" customHeight="1">
      <c r="C158" s="221">
        <v>145</v>
      </c>
      <c r="D158" s="217"/>
      <c r="E158" s="184"/>
      <c r="F158" s="177" t="str">
        <f>IF(E158=0," ",VLOOKUP(E158,BIODATA!$A$13:$C$57,2,FALSE))</f>
        <v xml:space="preserve"> </v>
      </c>
      <c r="G158" s="183"/>
      <c r="H158" s="178" t="str">
        <f>IF(G158=0," ",VLOOKUP(G158,'KI1'!$B$9:$C$38,2,FALSE))</f>
        <v xml:space="preserve"> </v>
      </c>
      <c r="I158" s="262"/>
      <c r="J158" s="218" t="str">
        <f t="shared" si="16"/>
        <v xml:space="preserve"> </v>
      </c>
      <c r="K158" s="218" t="str">
        <f t="shared" si="17"/>
        <v/>
      </c>
      <c r="L158" s="378"/>
      <c r="M158" s="262"/>
      <c r="N158" s="179" t="str">
        <f t="shared" si="18"/>
        <v xml:space="preserve"> </v>
      </c>
      <c r="O158" s="179" t="str">
        <f t="shared" si="19"/>
        <v/>
      </c>
      <c r="P158" s="262"/>
    </row>
    <row r="159" spans="3:16" ht="30" customHeight="1">
      <c r="C159" s="221">
        <v>146</v>
      </c>
      <c r="D159" s="217"/>
      <c r="E159" s="184"/>
      <c r="F159" s="177" t="str">
        <f>IF(E159=0," ",VLOOKUP(E159,BIODATA!$A$13:$C$57,2,FALSE))</f>
        <v xml:space="preserve"> </v>
      </c>
      <c r="G159" s="183"/>
      <c r="H159" s="178" t="str">
        <f>IF(G159=0," ",VLOOKUP(G159,'KI1'!$B$9:$C$38,2,FALSE))</f>
        <v xml:space="preserve"> </v>
      </c>
      <c r="I159" s="262"/>
      <c r="J159" s="218" t="str">
        <f t="shared" si="16"/>
        <v xml:space="preserve"> </v>
      </c>
      <c r="K159" s="218" t="str">
        <f t="shared" si="17"/>
        <v/>
      </c>
      <c r="L159" s="378"/>
      <c r="M159" s="262"/>
      <c r="N159" s="179" t="str">
        <f t="shared" si="18"/>
        <v xml:space="preserve"> </v>
      </c>
      <c r="O159" s="179" t="str">
        <f t="shared" si="19"/>
        <v/>
      </c>
      <c r="P159" s="262"/>
    </row>
    <row r="160" spans="3:16" ht="30" customHeight="1">
      <c r="C160" s="221">
        <v>147</v>
      </c>
      <c r="D160" s="217"/>
      <c r="E160" s="184"/>
      <c r="F160" s="177" t="str">
        <f>IF(E160=0," ",VLOOKUP(E160,BIODATA!$A$13:$C$57,2,FALSE))</f>
        <v xml:space="preserve"> </v>
      </c>
      <c r="G160" s="183"/>
      <c r="H160" s="178" t="str">
        <f>IF(G160=0," ",VLOOKUP(G160,'KI1'!$B$9:$C$38,2,FALSE))</f>
        <v xml:space="preserve"> </v>
      </c>
      <c r="I160" s="262"/>
      <c r="J160" s="218" t="str">
        <f t="shared" si="16"/>
        <v xml:space="preserve"> </v>
      </c>
      <c r="K160" s="218" t="str">
        <f t="shared" si="17"/>
        <v/>
      </c>
      <c r="L160" s="378"/>
      <c r="M160" s="262"/>
      <c r="N160" s="179" t="str">
        <f t="shared" si="18"/>
        <v xml:space="preserve"> </v>
      </c>
      <c r="O160" s="179" t="str">
        <f t="shared" si="19"/>
        <v/>
      </c>
      <c r="P160" s="262"/>
    </row>
    <row r="161" spans="1:18" ht="30" customHeight="1">
      <c r="C161" s="221">
        <v>148</v>
      </c>
      <c r="D161" s="217"/>
      <c r="E161" s="184"/>
      <c r="F161" s="177" t="str">
        <f>IF(E161=0," ",VLOOKUP(E161,BIODATA!$A$13:$C$57,2,FALSE))</f>
        <v xml:space="preserve"> </v>
      </c>
      <c r="G161" s="183"/>
      <c r="H161" s="178" t="str">
        <f>IF(G161=0," ",VLOOKUP(G161,'KI1'!$B$9:$C$38,2,FALSE))</f>
        <v xml:space="preserve"> </v>
      </c>
      <c r="I161" s="262"/>
      <c r="J161" s="218" t="str">
        <f t="shared" si="16"/>
        <v xml:space="preserve"> </v>
      </c>
      <c r="K161" s="218" t="str">
        <f t="shared" si="17"/>
        <v/>
      </c>
      <c r="L161" s="378"/>
      <c r="M161" s="262"/>
      <c r="N161" s="179" t="str">
        <f t="shared" si="18"/>
        <v xml:space="preserve"> </v>
      </c>
      <c r="O161" s="179" t="str">
        <f t="shared" si="19"/>
        <v/>
      </c>
      <c r="P161" s="262"/>
    </row>
    <row r="162" spans="1:18" ht="30" customHeight="1">
      <c r="C162" s="221">
        <v>149</v>
      </c>
      <c r="D162" s="217"/>
      <c r="E162" s="184"/>
      <c r="F162" s="177" t="str">
        <f>IF(E162=0," ",VLOOKUP(E162,BIODATA!$A$13:$C$57,2,FALSE))</f>
        <v xml:space="preserve"> </v>
      </c>
      <c r="G162" s="183"/>
      <c r="H162" s="178" t="str">
        <f>IF(G162=0," ",VLOOKUP(G162,'KI1'!$B$9:$C$38,2,FALSE))</f>
        <v xml:space="preserve"> </v>
      </c>
      <c r="I162" s="262"/>
      <c r="J162" s="218" t="str">
        <f t="shared" si="16"/>
        <v xml:space="preserve"> </v>
      </c>
      <c r="K162" s="218" t="str">
        <f t="shared" si="17"/>
        <v/>
      </c>
      <c r="L162" s="378"/>
      <c r="M162" s="262"/>
      <c r="N162" s="179" t="str">
        <f t="shared" si="18"/>
        <v xml:space="preserve"> </v>
      </c>
      <c r="O162" s="179" t="str">
        <f t="shared" si="19"/>
        <v/>
      </c>
      <c r="P162" s="262"/>
    </row>
    <row r="163" spans="1:18" ht="30" customHeight="1">
      <c r="C163" s="221">
        <v>150</v>
      </c>
      <c r="D163" s="217"/>
      <c r="E163" s="184"/>
      <c r="F163" s="177" t="str">
        <f>IF(E163=0," ",VLOOKUP(E163,BIODATA!$A$13:$C$57,2,FALSE))</f>
        <v xml:space="preserve"> </v>
      </c>
      <c r="G163" s="183"/>
      <c r="H163" s="178" t="str">
        <f>IF(G163=0," ",VLOOKUP(G163,'KI1'!$B$9:$C$38,2,FALSE))</f>
        <v xml:space="preserve"> </v>
      </c>
      <c r="I163" s="262"/>
      <c r="J163" s="218" t="str">
        <f t="shared" si="16"/>
        <v xml:space="preserve"> </v>
      </c>
      <c r="K163" s="218" t="str">
        <f t="shared" si="17"/>
        <v/>
      </c>
      <c r="L163" s="378"/>
      <c r="M163" s="262"/>
      <c r="N163" s="179" t="str">
        <f t="shared" si="18"/>
        <v xml:space="preserve"> </v>
      </c>
      <c r="O163" s="179" t="str">
        <f t="shared" si="19"/>
        <v/>
      </c>
      <c r="P163" s="262"/>
    </row>
    <row r="164" spans="1:18" ht="30" customHeight="1">
      <c r="C164" s="221">
        <v>151</v>
      </c>
      <c r="D164" s="217"/>
      <c r="E164" s="184"/>
      <c r="F164" s="177" t="str">
        <f>IF(E164=0," ",VLOOKUP(E164,BIODATA!$A$13:$C$57,2,FALSE))</f>
        <v xml:space="preserve"> </v>
      </c>
      <c r="G164" s="183"/>
      <c r="H164" s="178" t="str">
        <f>IF(G164=0," ",VLOOKUP(G164,'KI1'!$B$9:$C$38,2,FALSE))</f>
        <v xml:space="preserve"> </v>
      </c>
      <c r="I164" s="262"/>
      <c r="J164" s="218" t="str">
        <f t="shared" si="16"/>
        <v xml:space="preserve"> </v>
      </c>
      <c r="K164" s="218" t="str">
        <f t="shared" si="17"/>
        <v/>
      </c>
      <c r="L164" s="378"/>
      <c r="M164" s="262"/>
      <c r="N164" s="179" t="str">
        <f t="shared" si="18"/>
        <v xml:space="preserve"> </v>
      </c>
      <c r="O164" s="179" t="str">
        <f t="shared" si="19"/>
        <v/>
      </c>
      <c r="P164" s="262"/>
    </row>
    <row r="165" spans="1:18" ht="30" customHeight="1">
      <c r="C165" s="221">
        <v>152</v>
      </c>
      <c r="D165" s="217"/>
      <c r="E165" s="184"/>
      <c r="F165" s="177" t="str">
        <f>IF(E165=0," ",VLOOKUP(E165,BIODATA!$A$13:$C$57,2,FALSE))</f>
        <v xml:space="preserve"> </v>
      </c>
      <c r="G165" s="183"/>
      <c r="H165" s="178" t="str">
        <f>IF(G165=0," ",VLOOKUP(G165,'KI1'!$B$9:$C$38,2,FALSE))</f>
        <v xml:space="preserve"> </v>
      </c>
      <c r="I165" s="262"/>
      <c r="J165" s="218" t="str">
        <f t="shared" si="16"/>
        <v xml:space="preserve"> </v>
      </c>
      <c r="K165" s="218" t="str">
        <f t="shared" si="17"/>
        <v/>
      </c>
      <c r="L165" s="378"/>
      <c r="M165" s="262"/>
      <c r="N165" s="179" t="str">
        <f t="shared" si="18"/>
        <v xml:space="preserve"> </v>
      </c>
      <c r="O165" s="179" t="str">
        <f t="shared" si="19"/>
        <v/>
      </c>
      <c r="P165" s="262"/>
    </row>
    <row r="166" spans="1:18" ht="30" customHeight="1">
      <c r="C166" s="221">
        <v>153</v>
      </c>
      <c r="D166" s="217"/>
      <c r="E166" s="184"/>
      <c r="F166" s="177" t="str">
        <f>IF(E166=0," ",VLOOKUP(E166,BIODATA!$A$13:$C$57,2,FALSE))</f>
        <v xml:space="preserve"> </v>
      </c>
      <c r="G166" s="183"/>
      <c r="H166" s="178" t="str">
        <f>IF(G166=0," ",VLOOKUP(G166,'KI1'!$B$9:$C$38,2,FALSE))</f>
        <v xml:space="preserve"> </v>
      </c>
      <c r="I166" s="262"/>
      <c r="J166" s="218" t="str">
        <f t="shared" si="16"/>
        <v xml:space="preserve"> </v>
      </c>
      <c r="K166" s="218" t="str">
        <f t="shared" si="17"/>
        <v/>
      </c>
      <c r="L166" s="378"/>
      <c r="M166" s="262"/>
      <c r="N166" s="179" t="str">
        <f t="shared" si="18"/>
        <v xml:space="preserve"> </v>
      </c>
      <c r="O166" s="179" t="str">
        <f t="shared" si="19"/>
        <v/>
      </c>
      <c r="P166" s="262"/>
    </row>
    <row r="167" spans="1:18" ht="30" customHeight="1">
      <c r="C167" s="221">
        <v>154</v>
      </c>
      <c r="D167" s="217"/>
      <c r="E167" s="184"/>
      <c r="F167" s="177" t="str">
        <f>IF(E167=0," ",VLOOKUP(E167,BIODATA!$A$13:$C$57,2,FALSE))</f>
        <v xml:space="preserve"> </v>
      </c>
      <c r="G167" s="183"/>
      <c r="H167" s="178" t="str">
        <f>IF(G167=0," ",VLOOKUP(G167,'KI1'!$B$9:$C$38,2,FALSE))</f>
        <v xml:space="preserve"> </v>
      </c>
      <c r="I167" s="262"/>
      <c r="J167" s="218" t="str">
        <f t="shared" si="16"/>
        <v xml:space="preserve"> </v>
      </c>
      <c r="K167" s="218" t="str">
        <f t="shared" si="17"/>
        <v/>
      </c>
      <c r="L167" s="378"/>
      <c r="M167" s="262"/>
      <c r="N167" s="179" t="str">
        <f t="shared" si="18"/>
        <v xml:space="preserve"> </v>
      </c>
      <c r="O167" s="179" t="str">
        <f t="shared" si="19"/>
        <v/>
      </c>
      <c r="P167" s="262"/>
    </row>
    <row r="168" spans="1:18" ht="30" customHeight="1">
      <c r="C168" s="221">
        <v>155</v>
      </c>
      <c r="D168" s="217"/>
      <c r="E168" s="184"/>
      <c r="F168" s="177" t="str">
        <f>IF(E168=0," ",VLOOKUP(E168,BIODATA!$A$13:$C$57,2,FALSE))</f>
        <v xml:space="preserve"> </v>
      </c>
      <c r="G168" s="183"/>
      <c r="H168" s="178" t="str">
        <f>IF(G168=0," ",VLOOKUP(G168,'KI1'!$B$9:$C$38,2,FALSE))</f>
        <v xml:space="preserve"> </v>
      </c>
      <c r="I168" s="262"/>
      <c r="J168" s="218" t="str">
        <f t="shared" si="16"/>
        <v xml:space="preserve"> </v>
      </c>
      <c r="K168" s="218" t="str">
        <f t="shared" si="17"/>
        <v/>
      </c>
      <c r="L168" s="378"/>
      <c r="M168" s="262"/>
      <c r="N168" s="179" t="str">
        <f t="shared" si="18"/>
        <v xml:space="preserve"> </v>
      </c>
      <c r="O168" s="179" t="str">
        <f t="shared" si="19"/>
        <v/>
      </c>
      <c r="P168" s="262"/>
    </row>
    <row r="169" spans="1:18" ht="30" customHeight="1">
      <c r="C169" s="221">
        <v>156</v>
      </c>
      <c r="D169" s="217"/>
      <c r="E169" s="184"/>
      <c r="F169" s="177" t="str">
        <f>IF(E169=0," ",VLOOKUP(E169,BIODATA!$A$13:$C$57,2,FALSE))</f>
        <v xml:space="preserve"> </v>
      </c>
      <c r="G169" s="183"/>
      <c r="H169" s="178" t="str">
        <f>IF(G169=0," ",VLOOKUP(G169,'KI1'!$B$9:$C$38,2,FALSE))</f>
        <v xml:space="preserve"> </v>
      </c>
      <c r="I169" s="262"/>
      <c r="J169" s="218" t="str">
        <f t="shared" si="16"/>
        <v xml:space="preserve"> </v>
      </c>
      <c r="K169" s="218" t="str">
        <f t="shared" si="17"/>
        <v/>
      </c>
      <c r="L169" s="378"/>
      <c r="M169" s="262"/>
      <c r="N169" s="179" t="str">
        <f t="shared" si="18"/>
        <v xml:space="preserve"> </v>
      </c>
      <c r="O169" s="179" t="str">
        <f t="shared" si="19"/>
        <v/>
      </c>
      <c r="P169" s="262"/>
    </row>
    <row r="170" spans="1:18" ht="30" customHeight="1">
      <c r="C170" s="221">
        <v>157</v>
      </c>
      <c r="D170" s="217"/>
      <c r="E170" s="184"/>
      <c r="F170" s="177" t="str">
        <f>IF(E170=0," ",VLOOKUP(E170,BIODATA!$A$13:$C$57,2,FALSE))</f>
        <v xml:space="preserve"> </v>
      </c>
      <c r="G170" s="183"/>
      <c r="H170" s="178" t="str">
        <f>IF(G170=0," ",VLOOKUP(G170,'KI1'!$B$9:$C$38,2,FALSE))</f>
        <v xml:space="preserve"> </v>
      </c>
      <c r="I170" s="262"/>
      <c r="J170" s="218" t="str">
        <f t="shared" si="16"/>
        <v xml:space="preserve"> </v>
      </c>
      <c r="K170" s="218" t="str">
        <f t="shared" si="17"/>
        <v/>
      </c>
      <c r="L170" s="378"/>
      <c r="M170" s="262"/>
      <c r="N170" s="179" t="str">
        <f t="shared" si="18"/>
        <v xml:space="preserve"> </v>
      </c>
      <c r="O170" s="179" t="str">
        <f t="shared" si="19"/>
        <v/>
      </c>
      <c r="P170" s="262"/>
    </row>
    <row r="171" spans="1:18" ht="30" customHeight="1">
      <c r="C171" s="221">
        <v>158</v>
      </c>
      <c r="D171" s="217"/>
      <c r="E171" s="184"/>
      <c r="F171" s="177" t="str">
        <f>IF(E171=0," ",VLOOKUP(E171,BIODATA!$A$13:$C$57,2,FALSE))</f>
        <v xml:space="preserve"> </v>
      </c>
      <c r="G171" s="183"/>
      <c r="H171" s="178" t="str">
        <f>IF(G171=0," ",VLOOKUP(G171,'KI1'!$B$9:$C$38,2,FALSE))</f>
        <v xml:space="preserve"> </v>
      </c>
      <c r="I171" s="262"/>
      <c r="J171" s="218" t="str">
        <f t="shared" si="16"/>
        <v xml:space="preserve"> </v>
      </c>
      <c r="K171" s="218" t="str">
        <f t="shared" si="17"/>
        <v/>
      </c>
      <c r="L171" s="379"/>
      <c r="M171" s="262"/>
      <c r="N171" s="179" t="str">
        <f t="shared" si="18"/>
        <v xml:space="preserve"> </v>
      </c>
      <c r="O171" s="179" t="str">
        <f t="shared" si="19"/>
        <v/>
      </c>
      <c r="P171" s="262"/>
    </row>
    <row r="172" spans="1:18" ht="20.100000000000001" customHeight="1"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1:18" ht="20.100000000000001" customHeight="1">
      <c r="C173" s="7"/>
      <c r="D173" s="7"/>
      <c r="E173" s="7"/>
      <c r="F173" s="7"/>
      <c r="G173" s="7"/>
      <c r="H173" s="7"/>
      <c r="I173" s="380" t="s">
        <v>185</v>
      </c>
      <c r="J173" s="380"/>
      <c r="K173" s="380"/>
      <c r="L173" s="380"/>
      <c r="M173" s="380"/>
      <c r="N173" s="380"/>
      <c r="O173" s="380"/>
      <c r="P173" s="380"/>
    </row>
    <row r="174" spans="1:18" ht="20.100000000000001" customHeight="1">
      <c r="A174" s="159"/>
      <c r="B174" s="159"/>
      <c r="D174" s="69"/>
      <c r="E174" s="69"/>
      <c r="F174" s="69"/>
      <c r="G174" s="69"/>
      <c r="H174" s="69"/>
      <c r="I174" s="380" t="s">
        <v>312</v>
      </c>
      <c r="J174" s="380"/>
      <c r="K174" s="380"/>
      <c r="L174" s="380"/>
      <c r="M174" s="380"/>
      <c r="N174" s="380"/>
      <c r="O174" s="380"/>
      <c r="P174" s="380"/>
      <c r="Q174" s="159"/>
      <c r="R174" s="159"/>
    </row>
    <row r="175" spans="1:18" ht="20.100000000000001" customHeight="1">
      <c r="A175" s="159"/>
      <c r="B175" s="159"/>
      <c r="D175" s="69"/>
      <c r="E175" s="69"/>
      <c r="F175" s="69"/>
      <c r="G175" s="69"/>
      <c r="H175" s="69"/>
      <c r="I175" s="10"/>
      <c r="J175" s="69"/>
      <c r="K175" s="69"/>
      <c r="L175" s="69"/>
      <c r="M175" s="69"/>
      <c r="N175" s="69"/>
      <c r="O175" s="69"/>
      <c r="P175" s="69"/>
      <c r="Q175" s="159"/>
      <c r="R175" s="159"/>
    </row>
    <row r="176" spans="1:18" ht="20.100000000000001" customHeight="1">
      <c r="A176" s="159"/>
      <c r="B176" s="159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59"/>
      <c r="R176" s="159"/>
    </row>
    <row r="177" spans="1:18" ht="20.100000000000001" customHeight="1">
      <c r="A177" s="159"/>
      <c r="B177" s="159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59"/>
      <c r="R177" s="159"/>
    </row>
    <row r="178" spans="1:18" ht="20.100000000000001" customHeight="1">
      <c r="A178" s="159"/>
      <c r="B178" s="159"/>
      <c r="D178" s="10"/>
      <c r="E178" s="10"/>
      <c r="F178" s="10"/>
      <c r="G178" s="10"/>
      <c r="H178" s="10"/>
      <c r="I178" s="381">
        <f>'Data Sekolah'!$D$8</f>
        <v>0</v>
      </c>
      <c r="J178" s="382"/>
      <c r="K178" s="382"/>
      <c r="L178" s="382"/>
      <c r="M178" s="382"/>
      <c r="N178" s="382"/>
      <c r="O178" s="382"/>
      <c r="P178" s="382"/>
      <c r="Q178" s="159"/>
      <c r="R178" s="159"/>
    </row>
    <row r="179" spans="1:18" ht="20.100000000000001" customHeight="1">
      <c r="A179" s="159"/>
      <c r="B179" s="159"/>
      <c r="D179" s="70"/>
      <c r="E179" s="70"/>
      <c r="F179" s="70"/>
      <c r="G179" s="70"/>
      <c r="H179" s="70"/>
      <c r="I179" s="382" t="str">
        <f>'Data Sekolah'!$B$9&amp;" : "&amp;'Data Sekolah'!$D$9</f>
        <v xml:space="preserve">NIP : </v>
      </c>
      <c r="J179" s="382"/>
      <c r="K179" s="382"/>
      <c r="L179" s="382"/>
      <c r="M179" s="382"/>
      <c r="N179" s="382"/>
      <c r="O179" s="382"/>
      <c r="P179" s="382"/>
      <c r="Q179" s="159"/>
      <c r="R179" s="159"/>
    </row>
    <row r="180" spans="1:18" ht="20.100000000000001" customHeight="1">
      <c r="A180" s="159"/>
      <c r="B180" s="159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13"/>
      <c r="R180" s="13"/>
    </row>
    <row r="181" spans="1:18" ht="20.100000000000001" customHeight="1"/>
    <row r="182" spans="1:18" ht="30" customHeight="1">
      <c r="D182" s="14"/>
      <c r="E182" s="15"/>
    </row>
    <row r="183" spans="1:18" ht="30" customHeight="1">
      <c r="E183" s="15"/>
    </row>
    <row r="184" spans="1:18" ht="30" customHeight="1">
      <c r="E184" s="15"/>
    </row>
    <row r="185" spans="1:18" ht="30" customHeight="1">
      <c r="E185" s="15"/>
      <c r="F185" s="14"/>
    </row>
    <row r="186" spans="1:18" ht="30" customHeight="1">
      <c r="E186" s="15"/>
    </row>
    <row r="187" spans="1:18" ht="30" customHeight="1">
      <c r="E187" s="15"/>
    </row>
    <row r="188" spans="1:18" ht="30" customHeight="1">
      <c r="E188" s="15"/>
    </row>
    <row r="189" spans="1:18" ht="30" customHeight="1">
      <c r="E189" s="15"/>
    </row>
    <row r="190" spans="1:18" ht="30" customHeight="1">
      <c r="E190" s="15"/>
    </row>
    <row r="191" spans="1:18" ht="30" customHeight="1">
      <c r="E191" s="15"/>
    </row>
  </sheetData>
  <sheetProtection formatRows="0" selectLockedCells="1"/>
  <mergeCells count="17">
    <mergeCell ref="I173:P173"/>
    <mergeCell ref="I174:P174"/>
    <mergeCell ref="I178:P178"/>
    <mergeCell ref="I179:P179"/>
    <mergeCell ref="AB12:AC12"/>
    <mergeCell ref="X12:Y12"/>
    <mergeCell ref="Z12:AA12"/>
    <mergeCell ref="V12:W12"/>
    <mergeCell ref="P12:P13"/>
    <mergeCell ref="E12:E13"/>
    <mergeCell ref="I12:M12"/>
    <mergeCell ref="C12:C13"/>
    <mergeCell ref="D12:D13"/>
    <mergeCell ref="F12:F13"/>
    <mergeCell ref="G12:G13"/>
    <mergeCell ref="H12:H13"/>
    <mergeCell ref="L13:L171"/>
  </mergeCells>
  <phoneticPr fontId="0" type="noConversion"/>
  <dataValidations xWindow="565" yWindow="730" count="4">
    <dataValidation type="list" allowBlank="1" showInputMessage="1" showErrorMessage="1" errorTitle="Informasi" error="Silahkan Pilih Catatan Prilaku" promptTitle="Informasi" prompt="Silahkan Pilih Kode Butir Terlebih Hahulu" sqref="I14:I171">
      <formula1>IF(G14=1,$AF$13:$AF$19,IF(G14=2,$AG$13:$AG$23,IF(G14=3,$AH$13:$AH$17,IF(G14=4,$AI$13:$AI$19,IF(G14=0,H14-1)))))</formula1>
    </dataValidation>
    <dataValidation type="list" allowBlank="1" showInputMessage="1" showErrorMessage="1" errorTitle="Informasi" error="Silahkan Pilih Catatan Prilaku" promptTitle="Informasi" prompt="Silahkan Pilih Kode Butir Terlebih Hahulu" sqref="M14:M171">
      <formula1>IF(G14=1,$AF$25:$AF$31,IF(G14=2,$AG$25:$AG$35,IF(G14=3,$AH$25:$AH$29,IF(G14=4,$AI$25:$AI$31,IF(G14=0,H14-1)))))</formula1>
    </dataValidation>
    <dataValidation type="decimal" allowBlank="1" showInputMessage="1" showErrorMessage="1" errorTitle="Informasi" error="Mohon di isi dengan angka 1- 45" promptTitle="Information" prompt="Silahkan isi angka 1 - 45" sqref="E14:E171">
      <formula1>1</formula1>
      <formula2>45</formula2>
    </dataValidation>
    <dataValidation type="list" allowBlank="1" showInputMessage="1" showErrorMessage="1" errorTitle="Informasi" error="Silahkan Isi Kode Butir 1- 4_x000a_ " promptTitle="Informasi" prompt="Silahkan isi No Absen Terlebih Hahulu" sqref="G14:G171">
      <formula1>IF(E14=0,F14-1,$AE$10:$AI$10)</formula1>
    </dataValidation>
  </dataValidations>
  <printOptions horizontalCentered="1" verticalCentered="1"/>
  <pageMargins left="0.2" right="0.2" top="0.2" bottom="0.2" header="0.2" footer="0.5"/>
  <pageSetup paperSize="9" scale="7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3:AQ190"/>
  <sheetViews>
    <sheetView showGridLines="0" showRowColHeaders="0" view="pageBreakPreview" topLeftCell="B1" zoomScale="75" zoomScaleNormal="75" zoomScaleSheetLayoutView="75" workbookViewId="0">
      <selection activeCell="D14" sqref="D14:D171"/>
    </sheetView>
  </sheetViews>
  <sheetFormatPr defaultColWidth="34.140625" defaultRowHeight="30" customHeight="1"/>
  <cols>
    <col min="1" max="1" width="1.7109375" hidden="1" customWidth="1"/>
    <col min="2" max="2" width="7.5703125" customWidth="1"/>
    <col min="3" max="3" width="6.140625" customWidth="1"/>
    <col min="4" max="4" width="24.7109375" customWidth="1"/>
    <col min="5" max="5" width="9.28515625" customWidth="1"/>
    <col min="6" max="6" width="26.5703125" customWidth="1"/>
    <col min="7" max="7" width="6.85546875" style="1" customWidth="1"/>
    <col min="8" max="8" width="32" customWidth="1"/>
    <col min="9" max="9" width="31.140625" customWidth="1"/>
    <col min="10" max="11" width="11.85546875" hidden="1" customWidth="1"/>
    <col min="12" max="12" width="5.7109375" customWidth="1"/>
    <col min="13" max="13" width="29" customWidth="1"/>
    <col min="14" max="14" width="11.140625" hidden="1" customWidth="1"/>
    <col min="15" max="15" width="12.140625" hidden="1" customWidth="1"/>
    <col min="16" max="16" width="32.85546875" customWidth="1"/>
    <col min="18" max="18" width="11.85546875" hidden="1" customWidth="1"/>
    <col min="19" max="19" width="34.140625" hidden="1" customWidth="1"/>
    <col min="20" max="33" width="14.42578125" hidden="1" customWidth="1"/>
    <col min="34" max="34" width="0" hidden="1" customWidth="1"/>
    <col min="36" max="44" width="0" hidden="1" customWidth="1"/>
  </cols>
  <sheetData>
    <row r="3" spans="3:43" ht="30" customHeight="1">
      <c r="C3" s="214" t="s">
        <v>227</v>
      </c>
      <c r="D3" s="58"/>
      <c r="E3" s="58"/>
      <c r="F3" s="58"/>
      <c r="G3" s="59"/>
      <c r="H3" s="58"/>
    </row>
    <row r="4" spans="3:43" ht="20.100000000000001" customHeight="1">
      <c r="C4" s="58"/>
      <c r="D4" s="58"/>
      <c r="E4" s="58"/>
      <c r="F4" s="58"/>
      <c r="G4" s="59"/>
      <c r="H4" s="58"/>
      <c r="J4" s="19"/>
      <c r="K4" s="19"/>
      <c r="L4" s="19"/>
    </row>
    <row r="5" spans="3:43" ht="20.100000000000001" customHeight="1">
      <c r="C5" s="146" t="s">
        <v>94</v>
      </c>
      <c r="D5" s="147"/>
      <c r="E5" s="148" t="s">
        <v>95</v>
      </c>
      <c r="F5" s="139">
        <f>'Data Sekolah'!$D$7</f>
        <v>0</v>
      </c>
      <c r="G5" s="59"/>
      <c r="H5" s="58"/>
      <c r="J5" s="58"/>
      <c r="K5" s="58"/>
      <c r="L5" s="58"/>
      <c r="N5" s="58"/>
      <c r="O5" s="58"/>
      <c r="V5" s="25"/>
    </row>
    <row r="6" spans="3:43" ht="20.100000000000001" customHeight="1">
      <c r="C6" s="146" t="s">
        <v>96</v>
      </c>
      <c r="D6" s="147"/>
      <c r="E6" s="148" t="s">
        <v>95</v>
      </c>
      <c r="F6" s="37">
        <f>'Data Sekolah'!$D$10</f>
        <v>3</v>
      </c>
      <c r="G6" s="59"/>
      <c r="H6" s="148"/>
      <c r="J6" s="58"/>
      <c r="K6" s="58"/>
      <c r="L6" s="58"/>
      <c r="N6" s="145" t="s">
        <v>103</v>
      </c>
      <c r="O6" s="58"/>
    </row>
    <row r="7" spans="3:43" ht="20.100000000000001" customHeight="1">
      <c r="C7" s="138" t="s">
        <v>97</v>
      </c>
      <c r="D7" s="147"/>
      <c r="E7" s="149" t="s">
        <v>95</v>
      </c>
      <c r="F7" s="151" t="str">
        <f>'Data Sekolah'!$D$12</f>
        <v>Ganjil</v>
      </c>
      <c r="G7" s="59"/>
      <c r="H7" s="148"/>
      <c r="J7" s="58"/>
      <c r="K7" s="58"/>
      <c r="L7" s="58"/>
      <c r="N7" s="150" t="s">
        <v>103</v>
      </c>
      <c r="O7" s="58"/>
      <c r="AK7" t="e">
        <f>AK12:AK22</f>
        <v>#VALUE!</v>
      </c>
      <c r="AL7" t="e">
        <f>AL12:AL24</f>
        <v>#VALUE!</v>
      </c>
      <c r="AM7" t="e">
        <f>AM12:AM22</f>
        <v>#VALUE!</v>
      </c>
      <c r="AN7" t="e">
        <f>AN12:AN20</f>
        <v>#VALUE!</v>
      </c>
      <c r="AO7" t="e">
        <f>AO12:AO20</f>
        <v>#VALUE!</v>
      </c>
      <c r="AP7" t="e">
        <f>AP12:AP21</f>
        <v>#VALUE!</v>
      </c>
      <c r="AQ7" t="e">
        <f>AQ12:AQ16</f>
        <v>#VALUE!</v>
      </c>
    </row>
    <row r="8" spans="3:43" ht="20.100000000000001" customHeight="1">
      <c r="C8" s="152" t="s">
        <v>225</v>
      </c>
      <c r="D8" s="147"/>
      <c r="E8" s="148" t="s">
        <v>95</v>
      </c>
      <c r="F8" s="145">
        <f>'Data Sekolah'!$D$14</f>
        <v>0</v>
      </c>
      <c r="G8" s="59"/>
      <c r="H8" s="148"/>
      <c r="N8" s="6"/>
      <c r="T8" s="6"/>
      <c r="U8" s="6"/>
      <c r="V8" s="6"/>
      <c r="W8" s="6"/>
      <c r="X8" s="6"/>
      <c r="Y8" s="6"/>
      <c r="Z8" s="6"/>
      <c r="AA8" s="6"/>
      <c r="AB8" s="6"/>
      <c r="AJ8">
        <v>0</v>
      </c>
      <c r="AK8">
        <v>1</v>
      </c>
      <c r="AL8">
        <v>2</v>
      </c>
      <c r="AM8">
        <v>3</v>
      </c>
      <c r="AN8">
        <v>4</v>
      </c>
      <c r="AO8">
        <v>5</v>
      </c>
      <c r="AP8">
        <v>6</v>
      </c>
      <c r="AQ8">
        <v>7</v>
      </c>
    </row>
    <row r="9" spans="3:43" ht="20.100000000000001" customHeight="1">
      <c r="C9" s="167" t="s">
        <v>276</v>
      </c>
      <c r="D9" s="163"/>
      <c r="E9" s="148" t="s">
        <v>95</v>
      </c>
      <c r="F9" s="145" t="str">
        <f>CatatanKI1!$F$9</f>
        <v>PPKn</v>
      </c>
      <c r="G9" s="59"/>
      <c r="H9" s="148"/>
      <c r="N9" s="6"/>
      <c r="T9" s="6"/>
      <c r="U9" s="6"/>
      <c r="V9" s="6"/>
      <c r="W9" s="6"/>
      <c r="X9" s="6"/>
      <c r="Y9" s="6"/>
      <c r="Z9" s="6"/>
      <c r="AA9" s="6"/>
      <c r="AB9" s="6"/>
    </row>
    <row r="10" spans="3:43" ht="20.100000000000001" customHeight="1">
      <c r="C10" s="146" t="s">
        <v>93</v>
      </c>
      <c r="D10" s="58"/>
      <c r="E10" s="148" t="s">
        <v>95</v>
      </c>
      <c r="F10" s="145" t="str">
        <f>'Data Sekolah'!$D$13</f>
        <v>2019/2020</v>
      </c>
      <c r="G10" s="59"/>
      <c r="H10" s="58"/>
      <c r="J10" s="19"/>
      <c r="K10" s="19"/>
      <c r="L10" s="19"/>
      <c r="AK10" t="s">
        <v>33</v>
      </c>
      <c r="AL10" t="s">
        <v>34</v>
      </c>
      <c r="AM10" t="s">
        <v>56</v>
      </c>
      <c r="AN10" t="s">
        <v>66</v>
      </c>
      <c r="AO10" t="s">
        <v>74</v>
      </c>
      <c r="AP10" t="s">
        <v>83</v>
      </c>
      <c r="AQ10" t="s">
        <v>187</v>
      </c>
    </row>
    <row r="11" spans="3:43" ht="20.100000000000001" customHeight="1">
      <c r="C11" s="146"/>
      <c r="J11" s="19"/>
      <c r="K11" s="19"/>
      <c r="L11" s="19"/>
    </row>
    <row r="12" spans="3:43" ht="24.95" customHeight="1">
      <c r="C12" s="393" t="s">
        <v>100</v>
      </c>
      <c r="D12" s="395" t="s">
        <v>224</v>
      </c>
      <c r="E12" s="395" t="s">
        <v>105</v>
      </c>
      <c r="F12" s="393" t="s">
        <v>101</v>
      </c>
      <c r="G12" s="395" t="s">
        <v>135</v>
      </c>
      <c r="H12" s="393" t="s">
        <v>99</v>
      </c>
      <c r="I12" s="400" t="s">
        <v>98</v>
      </c>
      <c r="J12" s="401"/>
      <c r="K12" s="401"/>
      <c r="L12" s="401"/>
      <c r="M12" s="402"/>
      <c r="N12" s="17"/>
      <c r="O12" s="17"/>
      <c r="P12" s="393" t="s">
        <v>136</v>
      </c>
      <c r="T12" s="390" t="s">
        <v>211</v>
      </c>
      <c r="U12" s="390"/>
      <c r="V12" s="388" t="s">
        <v>212</v>
      </c>
      <c r="W12" s="390"/>
      <c r="X12" s="391" t="s">
        <v>213</v>
      </c>
      <c r="Y12" s="392"/>
      <c r="Z12" s="388" t="s">
        <v>214</v>
      </c>
      <c r="AA12" s="389"/>
      <c r="AB12" s="388" t="s">
        <v>215</v>
      </c>
      <c r="AC12" s="389"/>
      <c r="AD12" s="388" t="s">
        <v>216</v>
      </c>
      <c r="AE12" s="389"/>
      <c r="AF12" s="388" t="s">
        <v>217</v>
      </c>
      <c r="AG12" s="389"/>
      <c r="AJ12">
        <v>1</v>
      </c>
      <c r="AK12" s="62">
        <f>'KI2'!E9</f>
        <v>0</v>
      </c>
      <c r="AL12" s="63">
        <f>'KI2'!E20</f>
        <v>0</v>
      </c>
      <c r="AM12" s="61">
        <f>'KI2'!E33</f>
        <v>0</v>
      </c>
      <c r="AN12" s="65">
        <f>'KI2'!E44</f>
        <v>0</v>
      </c>
      <c r="AO12" s="66">
        <f>'KI2'!E53</f>
        <v>0</v>
      </c>
      <c r="AP12" s="60">
        <f>'KI2'!E62</f>
        <v>0</v>
      </c>
      <c r="AQ12" s="64">
        <f>'KI2'!E72</f>
        <v>0</v>
      </c>
    </row>
    <row r="13" spans="3:43" ht="24.95" customHeight="1">
      <c r="C13" s="394"/>
      <c r="D13" s="396"/>
      <c r="E13" s="396"/>
      <c r="F13" s="394"/>
      <c r="G13" s="396"/>
      <c r="H13" s="394"/>
      <c r="I13" s="23" t="str">
        <f>'KI2'!$E$8</f>
        <v>SB (Sangat Baik)</v>
      </c>
      <c r="J13" s="4" t="s">
        <v>218</v>
      </c>
      <c r="K13" s="4" t="s">
        <v>226</v>
      </c>
      <c r="L13" s="377"/>
      <c r="M13" s="24" t="str">
        <f>'KI2'!$F$8</f>
        <v>PB (Perlu Bimbingan)</v>
      </c>
      <c r="N13" s="24" t="s">
        <v>219</v>
      </c>
      <c r="O13" s="4" t="s">
        <v>226</v>
      </c>
      <c r="P13" s="394"/>
      <c r="R13" s="1" t="s">
        <v>0</v>
      </c>
      <c r="S13" s="1" t="s">
        <v>223</v>
      </c>
      <c r="T13" s="26" t="s">
        <v>206</v>
      </c>
      <c r="U13" s="26" t="s">
        <v>207</v>
      </c>
      <c r="V13" s="27" t="s">
        <v>206</v>
      </c>
      <c r="W13" s="27" t="s">
        <v>207</v>
      </c>
      <c r="X13" s="29" t="s">
        <v>206</v>
      </c>
      <c r="Y13" s="29" t="s">
        <v>207</v>
      </c>
      <c r="Z13" s="30" t="s">
        <v>206</v>
      </c>
      <c r="AA13" s="30" t="s">
        <v>207</v>
      </c>
      <c r="AB13" s="28" t="s">
        <v>206</v>
      </c>
      <c r="AC13" s="28" t="s">
        <v>207</v>
      </c>
      <c r="AD13" s="31" t="s">
        <v>206</v>
      </c>
      <c r="AE13" s="31" t="s">
        <v>207</v>
      </c>
      <c r="AF13" s="32" t="s">
        <v>206</v>
      </c>
      <c r="AG13" s="32" t="s">
        <v>207</v>
      </c>
      <c r="AJ13">
        <v>2</v>
      </c>
      <c r="AK13" s="62" t="str">
        <f>'KI2'!E10</f>
        <v>tidak berbohong</v>
      </c>
      <c r="AL13" s="63" t="str">
        <f>'KI2'!E21</f>
        <v>mengikuti peraturan yang ada di sekolah</v>
      </c>
      <c r="AM13" s="61" t="str">
        <f>'KI2'!E34</f>
        <v>menyelesaikan tugas yang diberikan</v>
      </c>
      <c r="AN13" s="65" t="str">
        <f>'KI2'!E45</f>
        <v>menghormati orang lain dan menghormati cara bicara yang tepat</v>
      </c>
      <c r="AO13" s="66" t="str">
        <f>'KI2'!E54</f>
        <v>ingin tahu dan ingin membantu teman yang kesulitan dalam pembelajaran, perhatian kepada orang lain</v>
      </c>
      <c r="AP13" s="60" t="str">
        <f>'KI2'!E63</f>
        <v>berani tampil di depan kelas</v>
      </c>
      <c r="AQ13" s="62" t="str">
        <f>'KI2'!E73</f>
        <v xml:space="preserve">Terlibat aktif dalam bekerja kelompok  </v>
      </c>
    </row>
    <row r="14" spans="3:43" ht="30" customHeight="1">
      <c r="C14" s="210">
        <v>1</v>
      </c>
      <c r="D14" s="220"/>
      <c r="E14" s="210"/>
      <c r="F14" s="137" t="str">
        <f>IF(E14=0," ",VLOOKUP(E14,BIODATA!$A$13:$C$57,2,FALSE))</f>
        <v xml:space="preserve"> </v>
      </c>
      <c r="G14" s="210"/>
      <c r="H14" s="135" t="str">
        <f>IF(G14=0," ",VLOOKUP(G14,'KI2'!$B$9:$F$76,2,FALSE))</f>
        <v xml:space="preserve"> </v>
      </c>
      <c r="I14" s="261"/>
      <c r="J14" s="182" t="str">
        <f>IF(I14=0," ",1)</f>
        <v xml:space="preserve"> </v>
      </c>
      <c r="K14" s="182" t="str">
        <f>IF(G14=0,"", IF(G14=1,"A", IF(G14=2,"B", IF(G14=3,"C", IF(G14=4,"D", IF(G14=5,"E", IF(G14=6,"F", IF(G14=7,"G"))))))))</f>
        <v/>
      </c>
      <c r="L14" s="378"/>
      <c r="M14" s="261"/>
      <c r="N14" s="219" t="str">
        <f>IF(M14=0," ",1)</f>
        <v xml:space="preserve"> </v>
      </c>
      <c r="O14" s="219" t="str">
        <f>IF(G14=0,"", IF(G14=1,"A", IF(G14=2,"B", IF(G14=3,"C", IF(G14=4,"D", IF(G14=5,"E", IF(G14=6,"F", IF(G14=7,"G"))))))))</f>
        <v/>
      </c>
      <c r="P14" s="261"/>
      <c r="R14" s="18">
        <v>1</v>
      </c>
      <c r="S14" s="22">
        <f>VLOOKUP(R14,BIODATA!$A$13:$C$57,2,FALSE)</f>
        <v>0</v>
      </c>
      <c r="T14" s="18">
        <f>SUMIFS($J$14:$J$171,$K$14:$K$171,"A",$E$14:$E$171,R14)</f>
        <v>0</v>
      </c>
      <c r="U14" s="18">
        <f>SUMIFS($N$14:$N$171,$O$14:$O$171,"A",$E$14:$E$171,R14)</f>
        <v>0</v>
      </c>
      <c r="V14" s="18">
        <f>SUMIFS($J$14:$J$171,$K$14:$K$171,"B",$E$14:$E$171,R14)</f>
        <v>0</v>
      </c>
      <c r="W14" s="18">
        <f>SUMIFS($N$14:$N$171,$O$14:$O$171,"B",$E$14:$E$171,R14)</f>
        <v>0</v>
      </c>
      <c r="X14" s="18">
        <f>SUMIFS($J$14:$J$171,$K$14:$K$171,"C",$E$14:$E$171,R14)</f>
        <v>0</v>
      </c>
      <c r="Y14" s="18">
        <f>SUMIFS($N$14:$N$171,$O$14:$O$171,"C",$E$14:$E$171,R14)</f>
        <v>0</v>
      </c>
      <c r="Z14" s="18">
        <f>SUMIFS($J$14:$J$171,$K$14:$K$171,"D",$E$14:$E$171,R14)</f>
        <v>0</v>
      </c>
      <c r="AA14" s="18">
        <f>SUMIFS($N$14:$N$171,$O$14:$O$171,"D",$E$14:$E$171,R14)</f>
        <v>0</v>
      </c>
      <c r="AB14" s="18">
        <f>SUMIFS($J$14:$J$171,$K$14:$K$171,"E",$E$14:$E$171,R14)</f>
        <v>0</v>
      </c>
      <c r="AC14" s="18">
        <f>SUMIFS($N$14:$N$171,$O$14:$O$171,"E",$E$14:$E$171,R14)</f>
        <v>0</v>
      </c>
      <c r="AD14" s="18">
        <f>SUMIFS($J$14:$J$171,$K$14:$K$171,"F",$E$14:$E$171,R14)</f>
        <v>0</v>
      </c>
      <c r="AE14" s="18">
        <f>SUMIFS($N$14:$N$171,$O$14:$O$171,"F",$E$14:$E$171,R14)</f>
        <v>0</v>
      </c>
      <c r="AF14" s="18">
        <f>SUMIFS($J$14:$J$171,$K$14:$K$171,"G",$E$14:$E$171,R14)</f>
        <v>0</v>
      </c>
      <c r="AG14" s="18">
        <f>SUMIFS($N$14:$N$171,$O$14:$O$171,"G",$E$14:$E$171,R14)</f>
        <v>0</v>
      </c>
      <c r="AJ14">
        <v>3</v>
      </c>
      <c r="AK14" s="62" t="str">
        <f>'KI2'!E11</f>
        <v>tidak mencontek</v>
      </c>
      <c r="AL14" s="63" t="str">
        <f>'KI2'!E22</f>
        <v>tertib dalam melaksanakan tugas</v>
      </c>
      <c r="AM14" s="61" t="str">
        <f>'KI2'!E35</f>
        <v>mengakui kesalahan</v>
      </c>
      <c r="AN14" s="65" t="str">
        <f>'KI2'!E46</f>
        <v>menghormati pendidik, pegawai sekolah, penjaga kebun, dan orang yang lebih tua</v>
      </c>
      <c r="AO14" s="66" t="str">
        <f>'KI2'!E55</f>
        <v>berpartisipasi dalam kegiatan sosial di sekolah, misal: mengumpulkan sumbangan untuk membantu yang sakit atau kemalangan</v>
      </c>
      <c r="AP14" s="60" t="str">
        <f>'KI2'!E64</f>
        <v>berani mengemukakan pendapat</v>
      </c>
      <c r="AQ14" s="62" t="str">
        <f>'KI2'!E74</f>
        <v>Kesediaan melakukan tugas sesuai kesepakatan</v>
      </c>
    </row>
    <row r="15" spans="3:43" ht="30" customHeight="1">
      <c r="C15" s="210">
        <v>2</v>
      </c>
      <c r="D15" s="220"/>
      <c r="E15" s="210"/>
      <c r="F15" s="137" t="str">
        <f>IF(E15=0," ",VLOOKUP(E15,BIODATA!$A$13:$C$57,2,FALSE))</f>
        <v xml:space="preserve"> </v>
      </c>
      <c r="G15" s="210"/>
      <c r="H15" s="135" t="str">
        <f>IF(G15=0," ",VLOOKUP(G15,'KI2'!$B$9:$F$76,2,FALSE))</f>
        <v xml:space="preserve"> </v>
      </c>
      <c r="I15" s="261"/>
      <c r="J15" s="182" t="str">
        <f t="shared" ref="J15:J78" si="0">IF(I15=0," ",1)</f>
        <v xml:space="preserve"> </v>
      </c>
      <c r="K15" s="182" t="str">
        <f t="shared" ref="K15:K78" si="1">IF(G15=0,"", IF(G15=1,"A", IF(G15=2,"B", IF(G15=3,"C", IF(G15=4,"D", IF(G15=5,"E", IF(G15=6,"F", IF(G15=7,"G"))))))))</f>
        <v/>
      </c>
      <c r="L15" s="378"/>
      <c r="M15" s="261"/>
      <c r="N15" s="219" t="str">
        <f t="shared" ref="N15:N78" si="2">IF(M15=0," ",1)</f>
        <v xml:space="preserve"> </v>
      </c>
      <c r="O15" s="219" t="str">
        <f t="shared" ref="O15:O78" si="3">IF(G15=0,"", IF(G15=1,"A", IF(G15=2,"B", IF(G15=3,"C", IF(G15=4,"D", IF(G15=5,"E", IF(G15=6,"F", IF(G15=7,"G"))))))))</f>
        <v/>
      </c>
      <c r="P15" s="261"/>
      <c r="R15" s="18">
        <v>2</v>
      </c>
      <c r="S15" s="22">
        <f>VLOOKUP(R15,BIODATA!$A$13:$C$57,2,FALSE)</f>
        <v>0</v>
      </c>
      <c r="T15" s="18">
        <f t="shared" ref="T15:T58" si="4">SUMIFS($J$14:$J$171,$K$14:$K$171,"A",$E$14:$E$171,R15)</f>
        <v>0</v>
      </c>
      <c r="U15" s="18">
        <f t="shared" ref="U15:U58" si="5">SUMIFS($N$14:$N$171,$O$14:$O$171,"A",$E$14:$E$171,R15)</f>
        <v>0</v>
      </c>
      <c r="V15" s="18">
        <f t="shared" ref="V15:V58" si="6">SUMIFS($J$14:$J$171,$K$14:$K$171,"B",$E$14:$E$171,R15)</f>
        <v>0</v>
      </c>
      <c r="W15" s="18">
        <f t="shared" ref="W15:W58" si="7">SUMIFS($N$14:$N$171,$O$14:$O$171,"B",$E$14:$E$171,R15)</f>
        <v>0</v>
      </c>
      <c r="X15" s="18">
        <f t="shared" ref="X15:X58" si="8">SUMIFS($J$14:$J$171,$K$14:$K$171,"C",$E$14:$E$171,R15)</f>
        <v>0</v>
      </c>
      <c r="Y15" s="18">
        <f t="shared" ref="Y15:Y58" si="9">SUMIFS($N$14:$N$171,$O$14:$O$171,"C",$E$14:$E$171,R15)</f>
        <v>0</v>
      </c>
      <c r="Z15" s="18">
        <f t="shared" ref="Z15:Z58" si="10">SUMIFS($J$14:$J$171,$K$14:$K$171,"D",$E$14:$E$171,R15)</f>
        <v>0</v>
      </c>
      <c r="AA15" s="18">
        <f t="shared" ref="AA15:AA58" si="11">SUMIFS($N$14:$N$171,$O$14:$O$171,"D",$E$14:$E$171,R15)</f>
        <v>0</v>
      </c>
      <c r="AB15" s="18">
        <f t="shared" ref="AB15:AB58" si="12">SUMIFS($J$14:$J$171,$K$14:$K$171,"E",$E$14:$E$171,R15)</f>
        <v>0</v>
      </c>
      <c r="AC15" s="18">
        <f t="shared" ref="AC15:AC58" si="13">SUMIFS($N$14:$N$171,$O$14:$O$171,"E",$E$14:$E$171,R15)</f>
        <v>0</v>
      </c>
      <c r="AD15" s="18">
        <f t="shared" ref="AD15:AD58" si="14">SUMIFS($J$14:$J$171,$K$14:$K$171,"F",$E$14:$E$171,R15)</f>
        <v>0</v>
      </c>
      <c r="AE15" s="18">
        <f t="shared" ref="AE15:AE58" si="15">SUMIFS($N$14:$N$171,$O$14:$O$171,"F",$E$14:$E$171,R15)</f>
        <v>0</v>
      </c>
      <c r="AF15" s="18">
        <f t="shared" ref="AF15:AF58" si="16">SUMIFS($J$14:$J$171,$K$14:$K$171,"G",$E$14:$E$171,R15)</f>
        <v>0</v>
      </c>
      <c r="AG15" s="18">
        <f t="shared" ref="AG15:AG58" si="17">SUMIFS($N$14:$N$171,$O$14:$O$171,"G",$E$14:$E$171,R15)</f>
        <v>0</v>
      </c>
      <c r="AJ15">
        <v>4</v>
      </c>
      <c r="AK15" s="62" t="str">
        <f>'KI2'!E12</f>
        <v>mengerjakan sendiri tugas yang diberikan pendidik, tanpa menjiplak tugas orang lain</v>
      </c>
      <c r="AL15" s="63" t="str">
        <f>'KI2'!E23</f>
        <v>hadir di sekolah tepat waktu</v>
      </c>
      <c r="AM15" s="61" t="str">
        <f>'KI2'!E36</f>
        <v>melaksanakan tugas yang menjadi kewajibannya di kelas seperti piket kebersihan</v>
      </c>
      <c r="AN15" s="65" t="str">
        <f>'KI2'!E47</f>
        <v>berbicara atau bertutur kata halus tidak kasar</v>
      </c>
      <c r="AO15" s="66" t="str">
        <f>'KI2'!E56</f>
        <v>meminjamkan alat kepada teman yang tidak membawa/memiliki</v>
      </c>
      <c r="AP15" s="60" t="str">
        <f>'KI2'!E65</f>
        <v>berani mencoba hal baru</v>
      </c>
      <c r="AQ15" s="62" t="str">
        <f>'KI2'!E75</f>
        <v>Bersedia membantu orang lain dalam satu kelompok yang mengalami kesulitan</v>
      </c>
    </row>
    <row r="16" spans="3:43" ht="30" customHeight="1">
      <c r="C16" s="210">
        <v>3</v>
      </c>
      <c r="D16" s="220"/>
      <c r="E16" s="210"/>
      <c r="F16" s="137" t="str">
        <f>IF(E16=0," ",VLOOKUP(E16,BIODATA!$A$13:$C$57,2,FALSE))</f>
        <v xml:space="preserve"> </v>
      </c>
      <c r="G16" s="210"/>
      <c r="H16" s="135" t="str">
        <f>IF(G16=0," ",VLOOKUP(G16,'KI2'!$B$9:$F$76,2,FALSE))</f>
        <v xml:space="preserve"> </v>
      </c>
      <c r="I16" s="261"/>
      <c r="J16" s="182" t="str">
        <f t="shared" si="0"/>
        <v xml:space="preserve"> </v>
      </c>
      <c r="K16" s="182" t="str">
        <f t="shared" si="1"/>
        <v/>
      </c>
      <c r="L16" s="378"/>
      <c r="M16" s="261"/>
      <c r="N16" s="219" t="str">
        <f t="shared" si="2"/>
        <v xml:space="preserve"> </v>
      </c>
      <c r="O16" s="219" t="str">
        <f t="shared" si="3"/>
        <v/>
      </c>
      <c r="P16" s="261"/>
      <c r="R16" s="18">
        <v>3</v>
      </c>
      <c r="S16" s="22">
        <f>VLOOKUP(R16,BIODATA!$A$13:$C$57,2,FALSE)</f>
        <v>0</v>
      </c>
      <c r="T16" s="18">
        <f t="shared" si="4"/>
        <v>0</v>
      </c>
      <c r="U16" s="18">
        <f t="shared" si="5"/>
        <v>0</v>
      </c>
      <c r="V16" s="18">
        <f t="shared" si="6"/>
        <v>0</v>
      </c>
      <c r="W16" s="18">
        <f t="shared" si="7"/>
        <v>0</v>
      </c>
      <c r="X16" s="18">
        <f t="shared" si="8"/>
        <v>0</v>
      </c>
      <c r="Y16" s="18">
        <f t="shared" si="9"/>
        <v>0</v>
      </c>
      <c r="Z16" s="18">
        <f t="shared" si="10"/>
        <v>0</v>
      </c>
      <c r="AA16" s="18">
        <f t="shared" si="11"/>
        <v>0</v>
      </c>
      <c r="AB16" s="18">
        <f t="shared" si="12"/>
        <v>0</v>
      </c>
      <c r="AC16" s="18">
        <f t="shared" si="13"/>
        <v>0</v>
      </c>
      <c r="AD16" s="18">
        <f t="shared" si="14"/>
        <v>0</v>
      </c>
      <c r="AE16" s="18">
        <f t="shared" si="15"/>
        <v>0</v>
      </c>
      <c r="AF16" s="18">
        <f t="shared" si="16"/>
        <v>0</v>
      </c>
      <c r="AG16" s="18">
        <f t="shared" si="17"/>
        <v>0</v>
      </c>
      <c r="AJ16">
        <v>5</v>
      </c>
      <c r="AK16" s="62" t="str">
        <f>'KI2'!E13</f>
        <v>mengerjakan soal penilaian tanpa mencontek</v>
      </c>
      <c r="AL16" s="63" t="str">
        <f>'KI2'!E24</f>
        <v>masuk kelas tepat waktu</v>
      </c>
      <c r="AM16" s="61" t="str">
        <f>'KI2'!E37</f>
        <v>melaksanakan peraturan sekolah dengan baik</v>
      </c>
      <c r="AN16" s="65" t="str">
        <f>'KI2'!E48</f>
        <v>berpakaian rapi dan pantas</v>
      </c>
      <c r="AO16" s="66" t="str">
        <f>'KI2'!E57</f>
        <v>menolong teman yang mengalami kesulitan</v>
      </c>
      <c r="AP16" s="60" t="str">
        <f>'KI2'!E66</f>
        <v>mengemukakan pendapat terhadap suatu topik atau masalah</v>
      </c>
      <c r="AQ16" s="62" t="str">
        <f>'KI2'!E76</f>
        <v>Menghargai hasil kerja anggota kelompok/team work</v>
      </c>
    </row>
    <row r="17" spans="3:43" ht="30" customHeight="1">
      <c r="C17" s="210">
        <v>4</v>
      </c>
      <c r="D17" s="220"/>
      <c r="E17" s="210"/>
      <c r="F17" s="137" t="str">
        <f>IF(E17=0," ",VLOOKUP(E17,BIODATA!$A$13:$C$57,2,FALSE))</f>
        <v xml:space="preserve"> </v>
      </c>
      <c r="G17" s="210"/>
      <c r="H17" s="135" t="str">
        <f>IF(G17=0," ",VLOOKUP(G17,'KI2'!$B$9:$F$76,2,FALSE))</f>
        <v xml:space="preserve"> </v>
      </c>
      <c r="I17" s="261"/>
      <c r="J17" s="182" t="str">
        <f t="shared" si="0"/>
        <v xml:space="preserve"> </v>
      </c>
      <c r="K17" s="182" t="str">
        <f t="shared" si="1"/>
        <v/>
      </c>
      <c r="L17" s="378"/>
      <c r="M17" s="261"/>
      <c r="N17" s="219" t="str">
        <f t="shared" si="2"/>
        <v xml:space="preserve"> </v>
      </c>
      <c r="O17" s="219" t="str">
        <f t="shared" si="3"/>
        <v/>
      </c>
      <c r="P17" s="261"/>
      <c r="R17" s="18">
        <v>4</v>
      </c>
      <c r="S17" s="22">
        <f>VLOOKUP(R17,BIODATA!$A$13:$C$57,2,FALSE)</f>
        <v>0</v>
      </c>
      <c r="T17" s="18">
        <f t="shared" si="4"/>
        <v>0</v>
      </c>
      <c r="U17" s="18">
        <f t="shared" si="5"/>
        <v>0</v>
      </c>
      <c r="V17" s="18">
        <f t="shared" si="6"/>
        <v>0</v>
      </c>
      <c r="W17" s="18">
        <f t="shared" si="7"/>
        <v>0</v>
      </c>
      <c r="X17" s="18">
        <f t="shared" si="8"/>
        <v>0</v>
      </c>
      <c r="Y17" s="18">
        <f t="shared" si="9"/>
        <v>0</v>
      </c>
      <c r="Z17" s="18">
        <f t="shared" si="10"/>
        <v>0</v>
      </c>
      <c r="AA17" s="18">
        <f t="shared" si="11"/>
        <v>0</v>
      </c>
      <c r="AB17" s="18">
        <f t="shared" si="12"/>
        <v>0</v>
      </c>
      <c r="AC17" s="18">
        <f t="shared" si="13"/>
        <v>0</v>
      </c>
      <c r="AD17" s="18">
        <f t="shared" si="14"/>
        <v>0</v>
      </c>
      <c r="AE17" s="18">
        <f t="shared" si="15"/>
        <v>0</v>
      </c>
      <c r="AF17" s="18">
        <f t="shared" si="16"/>
        <v>0</v>
      </c>
      <c r="AG17" s="18">
        <f t="shared" si="17"/>
        <v>0</v>
      </c>
      <c r="AJ17">
        <v>6</v>
      </c>
      <c r="AK17" s="62" t="str">
        <f>'KI2'!E14</f>
        <v>mengatakan dengan sesungguhnya apa yang terjadi atau yang dialaminya dalam kehidupan sehari-hari</v>
      </c>
      <c r="AL17" s="63" t="str">
        <f>'KI2'!E25</f>
        <v>memakai pakaian seragam lengkap dan rapi</v>
      </c>
      <c r="AM17" s="61" t="str">
        <f>'KI2'!E38</f>
        <v>mengerjakan tugas/pekerjaan rumah sekolah dengan baik</v>
      </c>
      <c r="AN17" s="65" t="str">
        <f>'KI2'!E49</f>
        <v>dapat mengendalikan emosi dalam menghadapi masalah, tidak marah-marah</v>
      </c>
      <c r="AO17" s="66" t="str">
        <f>'KI2'!E58</f>
        <v>menjaga keasrian, keindahan, dan kebersihan lingkungan sekolah</v>
      </c>
      <c r="AP17" s="60" t="str">
        <f>'KI2'!E67</f>
        <v>mengajukan diri menjadi ketu kelas atau pengurus  kelas lainya</v>
      </c>
      <c r="AQ17" s="62"/>
    </row>
    <row r="18" spans="3:43" ht="30" customHeight="1">
      <c r="C18" s="210">
        <v>5</v>
      </c>
      <c r="D18" s="220"/>
      <c r="E18" s="210"/>
      <c r="F18" s="137" t="str">
        <f>IF(E18=0," ",VLOOKUP(E18,BIODATA!$A$13:$C$57,2,FALSE))</f>
        <v xml:space="preserve"> </v>
      </c>
      <c r="G18" s="210"/>
      <c r="H18" s="135" t="str">
        <f>IF(G18=0," ",VLOOKUP(G18,'KI2'!$B$9:$F$76,2,FALSE))</f>
        <v xml:space="preserve"> </v>
      </c>
      <c r="I18" s="261"/>
      <c r="J18" s="182" t="str">
        <f t="shared" si="0"/>
        <v xml:space="preserve"> </v>
      </c>
      <c r="K18" s="182" t="str">
        <f t="shared" si="1"/>
        <v/>
      </c>
      <c r="L18" s="378"/>
      <c r="M18" s="261"/>
      <c r="N18" s="219" t="str">
        <f t="shared" si="2"/>
        <v xml:space="preserve"> </v>
      </c>
      <c r="O18" s="219" t="str">
        <f t="shared" si="3"/>
        <v/>
      </c>
      <c r="P18" s="261"/>
      <c r="R18" s="18">
        <v>5</v>
      </c>
      <c r="S18" s="22">
        <f>VLOOKUP(R18,BIODATA!$A$13:$C$57,2,FALSE)</f>
        <v>0</v>
      </c>
      <c r="T18" s="18">
        <f t="shared" si="4"/>
        <v>0</v>
      </c>
      <c r="U18" s="18">
        <f t="shared" si="5"/>
        <v>0</v>
      </c>
      <c r="V18" s="18">
        <f t="shared" si="6"/>
        <v>0</v>
      </c>
      <c r="W18" s="18">
        <f t="shared" si="7"/>
        <v>0</v>
      </c>
      <c r="X18" s="18">
        <f t="shared" si="8"/>
        <v>0</v>
      </c>
      <c r="Y18" s="18">
        <f t="shared" si="9"/>
        <v>0</v>
      </c>
      <c r="Z18" s="18">
        <f t="shared" si="10"/>
        <v>0</v>
      </c>
      <c r="AA18" s="18">
        <f t="shared" si="11"/>
        <v>0</v>
      </c>
      <c r="AB18" s="18">
        <f t="shared" si="12"/>
        <v>0</v>
      </c>
      <c r="AC18" s="18">
        <f t="shared" si="13"/>
        <v>0</v>
      </c>
      <c r="AD18" s="18">
        <f t="shared" si="14"/>
        <v>0</v>
      </c>
      <c r="AE18" s="18">
        <f t="shared" si="15"/>
        <v>0</v>
      </c>
      <c r="AF18" s="18">
        <f t="shared" si="16"/>
        <v>0</v>
      </c>
      <c r="AG18" s="18">
        <f t="shared" si="17"/>
        <v>0</v>
      </c>
      <c r="AJ18">
        <v>7</v>
      </c>
      <c r="AK18" s="62" t="str">
        <f>'KI2'!E15</f>
        <v>mau mengakui kesalahan atau kekeliruan</v>
      </c>
      <c r="AL18" s="63" t="str">
        <f>'KI2'!E26</f>
        <v>tertib mentaati peraturan sekolah</v>
      </c>
      <c r="AM18" s="61" t="str">
        <f>'KI2'!E39</f>
        <v>mengumpulkan tugas/pekerjaan rumah tepat waktu</v>
      </c>
      <c r="AN18" s="65" t="str">
        <f>'KI2'!E50</f>
        <v>mengucapkan salam ketika bertemu pendidik, teman, dan orang-orang di sekolah</v>
      </c>
      <c r="AO18" s="66" t="str">
        <f>'KI2'!E59</f>
        <v>melerai teman yang berselisih (bertengkar)</v>
      </c>
      <c r="AP18" s="60" t="str">
        <f>'KI2'!E68</f>
        <v>mengajukan diri untuk mengerjakan tugas atau soal di papan tulis</v>
      </c>
      <c r="AQ18" s="62"/>
    </row>
    <row r="19" spans="3:43" ht="30" customHeight="1">
      <c r="C19" s="210">
        <v>6</v>
      </c>
      <c r="D19" s="220"/>
      <c r="E19" s="210"/>
      <c r="F19" s="137" t="str">
        <f>IF(E19=0," ",VLOOKUP(E19,BIODATA!$A$13:$C$57,2,FALSE))</f>
        <v xml:space="preserve"> </v>
      </c>
      <c r="G19" s="210"/>
      <c r="H19" s="135" t="str">
        <f>IF(G19=0," ",VLOOKUP(G19,'KI2'!$B$9:$F$76,2,FALSE))</f>
        <v xml:space="preserve"> </v>
      </c>
      <c r="I19" s="261"/>
      <c r="J19" s="182" t="str">
        <f t="shared" si="0"/>
        <v xml:space="preserve"> </v>
      </c>
      <c r="K19" s="182" t="str">
        <f t="shared" si="1"/>
        <v/>
      </c>
      <c r="L19" s="378"/>
      <c r="M19" s="261"/>
      <c r="N19" s="219" t="str">
        <f t="shared" si="2"/>
        <v xml:space="preserve"> </v>
      </c>
      <c r="O19" s="219" t="str">
        <f t="shared" si="3"/>
        <v/>
      </c>
      <c r="P19" s="261"/>
      <c r="R19" s="18">
        <v>6</v>
      </c>
      <c r="S19" s="22">
        <f>VLOOKUP(R19,BIODATA!$A$13:$C$57,2,FALSE)</f>
        <v>0</v>
      </c>
      <c r="T19" s="18">
        <f t="shared" si="4"/>
        <v>0</v>
      </c>
      <c r="U19" s="18">
        <f t="shared" si="5"/>
        <v>0</v>
      </c>
      <c r="V19" s="18">
        <f t="shared" si="6"/>
        <v>0</v>
      </c>
      <c r="W19" s="18">
        <f t="shared" si="7"/>
        <v>0</v>
      </c>
      <c r="X19" s="18">
        <f t="shared" si="8"/>
        <v>0</v>
      </c>
      <c r="Y19" s="18">
        <f t="shared" si="9"/>
        <v>0</v>
      </c>
      <c r="Z19" s="18">
        <f t="shared" si="10"/>
        <v>0</v>
      </c>
      <c r="AA19" s="18">
        <f t="shared" si="11"/>
        <v>0</v>
      </c>
      <c r="AB19" s="18">
        <f t="shared" si="12"/>
        <v>0</v>
      </c>
      <c r="AC19" s="18">
        <f t="shared" si="13"/>
        <v>0</v>
      </c>
      <c r="AD19" s="18">
        <f t="shared" si="14"/>
        <v>0</v>
      </c>
      <c r="AE19" s="18">
        <f t="shared" si="15"/>
        <v>0</v>
      </c>
      <c r="AF19" s="18">
        <f t="shared" si="16"/>
        <v>0</v>
      </c>
      <c r="AG19" s="18">
        <f t="shared" si="17"/>
        <v>0</v>
      </c>
      <c r="AJ19">
        <v>8</v>
      </c>
      <c r="AK19" s="62" t="str">
        <f>'KI2'!E16</f>
        <v>mengembalikan barang yang dipinjam atau ditemukan</v>
      </c>
      <c r="AL19" s="63" t="str">
        <f>'KI2'!E27</f>
        <v>melaksanakan piket kebersihan kelas</v>
      </c>
      <c r="AM19" s="61" t="str">
        <f>'KI2'!E40</f>
        <v>mengakui kesalahan, tidak melemparkan kesalahan kepada teman</v>
      </c>
      <c r="AN19" s="67" t="str">
        <f>'KI2'!E51</f>
        <v>menunjukkan wajah ramah, bersahabat, dan tidak cemberut</v>
      </c>
      <c r="AO19" s="66" t="str">
        <f>'KI2'!E60</f>
        <v>menjenguk teman atau pendidik yang sakit</v>
      </c>
      <c r="AP19" s="68" t="str">
        <f>'KI2'!E69</f>
        <v>mencoba hal hal baru yang bermanfaat</v>
      </c>
      <c r="AQ19" s="62"/>
    </row>
    <row r="20" spans="3:43" ht="30" customHeight="1">
      <c r="C20" s="210">
        <v>7</v>
      </c>
      <c r="D20" s="220"/>
      <c r="E20" s="210"/>
      <c r="F20" s="137" t="str">
        <f>IF(E20=0," ",VLOOKUP(E20,BIODATA!$A$13:$C$57,2,FALSE))</f>
        <v xml:space="preserve"> </v>
      </c>
      <c r="G20" s="210"/>
      <c r="H20" s="135" t="str">
        <f>IF(G20=0," ",VLOOKUP(G20,'KI2'!$B$9:$F$76,2,FALSE))</f>
        <v xml:space="preserve"> </v>
      </c>
      <c r="I20" s="261"/>
      <c r="J20" s="182" t="str">
        <f t="shared" si="0"/>
        <v xml:space="preserve"> </v>
      </c>
      <c r="K20" s="182" t="str">
        <f t="shared" si="1"/>
        <v/>
      </c>
      <c r="L20" s="378"/>
      <c r="M20" s="261"/>
      <c r="N20" s="219" t="str">
        <f t="shared" si="2"/>
        <v xml:space="preserve"> </v>
      </c>
      <c r="O20" s="219" t="str">
        <f t="shared" si="3"/>
        <v/>
      </c>
      <c r="P20" s="261"/>
      <c r="Q20" s="2"/>
      <c r="R20" s="18">
        <v>7</v>
      </c>
      <c r="S20" s="22">
        <f>VLOOKUP(R20,BIODATA!$A$13:$C$57,2,FALSE)</f>
        <v>0</v>
      </c>
      <c r="T20" s="18">
        <f t="shared" si="4"/>
        <v>0</v>
      </c>
      <c r="U20" s="18">
        <f t="shared" si="5"/>
        <v>0</v>
      </c>
      <c r="V20" s="18">
        <f t="shared" si="6"/>
        <v>0</v>
      </c>
      <c r="W20" s="18">
        <f t="shared" si="7"/>
        <v>0</v>
      </c>
      <c r="X20" s="18">
        <f t="shared" si="8"/>
        <v>0</v>
      </c>
      <c r="Y20" s="18">
        <f t="shared" si="9"/>
        <v>0</v>
      </c>
      <c r="Z20" s="18">
        <f t="shared" si="10"/>
        <v>0</v>
      </c>
      <c r="AA20" s="18">
        <f t="shared" si="11"/>
        <v>0</v>
      </c>
      <c r="AB20" s="18">
        <f t="shared" si="12"/>
        <v>0</v>
      </c>
      <c r="AC20" s="18">
        <f t="shared" si="13"/>
        <v>0</v>
      </c>
      <c r="AD20" s="18">
        <f t="shared" si="14"/>
        <v>0</v>
      </c>
      <c r="AE20" s="18">
        <f t="shared" si="15"/>
        <v>0</v>
      </c>
      <c r="AF20" s="18">
        <f t="shared" si="16"/>
        <v>0</v>
      </c>
      <c r="AG20" s="18">
        <f t="shared" si="17"/>
        <v>0</v>
      </c>
      <c r="AJ20">
        <v>9</v>
      </c>
      <c r="AK20" s="62" t="str">
        <f>'KI2'!E17</f>
        <v>mengemukakan pendapat sesuai dengan apa yang diyakininya, walaupun berbeda dengan pendapat teman</v>
      </c>
      <c r="AL20" s="63" t="str">
        <f>'KI2'!E28</f>
        <v>mengumpulkan tugas/pekerjaan rumah tepat waktu</v>
      </c>
      <c r="AM20" s="61" t="str">
        <f>'KI2'!E41</f>
        <v>berpartisipasi dalam kegiatan sosial di sekolah</v>
      </c>
      <c r="AN20" s="67" t="str">
        <f>'KI2'!E52</f>
        <v>mengucapkan terima kasih apabila menerima bantuan dalam bentuk jasa atau barang dari orang lain</v>
      </c>
      <c r="AO20" s="66" t="str">
        <f>'KI2'!E61</f>
        <v>menunjukkan perhatian terhadap kebersihan kelas dan lingkungan sekolah.</v>
      </c>
      <c r="AP20" s="68" t="str">
        <f>'KI2'!E70</f>
        <v>mengungkapkan kritikan membangun terhadap karya orang lain</v>
      </c>
      <c r="AQ20" s="62"/>
    </row>
    <row r="21" spans="3:43" ht="30" customHeight="1">
      <c r="C21" s="210">
        <v>8</v>
      </c>
      <c r="D21" s="220"/>
      <c r="E21" s="210"/>
      <c r="F21" s="137" t="str">
        <f>IF(E21=0," ",VLOOKUP(E21,BIODATA!$A$13:$C$57,2,FALSE))</f>
        <v xml:space="preserve"> </v>
      </c>
      <c r="G21" s="210"/>
      <c r="H21" s="135" t="str">
        <f>IF(G21=0," ",VLOOKUP(G21,'KI2'!$B$9:$F$76,2,FALSE))</f>
        <v xml:space="preserve"> </v>
      </c>
      <c r="I21" s="261"/>
      <c r="J21" s="182" t="str">
        <f t="shared" si="0"/>
        <v xml:space="preserve"> </v>
      </c>
      <c r="K21" s="182" t="str">
        <f t="shared" si="1"/>
        <v/>
      </c>
      <c r="L21" s="378"/>
      <c r="M21" s="261"/>
      <c r="N21" s="219" t="str">
        <f t="shared" si="2"/>
        <v xml:space="preserve"> </v>
      </c>
      <c r="O21" s="219" t="str">
        <f t="shared" si="3"/>
        <v/>
      </c>
      <c r="P21" s="261"/>
      <c r="Q21" s="2"/>
      <c r="R21" s="18">
        <v>8</v>
      </c>
      <c r="S21" s="22">
        <f>VLOOKUP(R21,BIODATA!$A$13:$C$57,2,FALSE)</f>
        <v>0</v>
      </c>
      <c r="T21" s="18">
        <f t="shared" si="4"/>
        <v>0</v>
      </c>
      <c r="U21" s="18">
        <f t="shared" si="5"/>
        <v>0</v>
      </c>
      <c r="V21" s="18">
        <f t="shared" si="6"/>
        <v>0</v>
      </c>
      <c r="W21" s="18">
        <f t="shared" si="7"/>
        <v>0</v>
      </c>
      <c r="X21" s="18">
        <f t="shared" si="8"/>
        <v>0</v>
      </c>
      <c r="Y21" s="18">
        <f t="shared" si="9"/>
        <v>0</v>
      </c>
      <c r="Z21" s="18">
        <f t="shared" si="10"/>
        <v>0</v>
      </c>
      <c r="AA21" s="18">
        <f t="shared" si="11"/>
        <v>0</v>
      </c>
      <c r="AB21" s="18">
        <f t="shared" si="12"/>
        <v>0</v>
      </c>
      <c r="AC21" s="18">
        <f t="shared" si="13"/>
        <v>0</v>
      </c>
      <c r="AD21" s="18">
        <f t="shared" si="14"/>
        <v>0</v>
      </c>
      <c r="AE21" s="18">
        <f t="shared" si="15"/>
        <v>0</v>
      </c>
      <c r="AF21" s="18">
        <f t="shared" si="16"/>
        <v>0</v>
      </c>
      <c r="AG21" s="18">
        <f t="shared" si="17"/>
        <v>0</v>
      </c>
      <c r="AJ21">
        <v>10</v>
      </c>
      <c r="AK21" s="64" t="str">
        <f>'KI2'!E18</f>
        <v>mengemukakan ketidaknyamanan belajar yang dirasakannya di sekolah</v>
      </c>
      <c r="AL21" s="63" t="str">
        <f>'KI2'!E29</f>
        <v>mengerjakan tugas/pekerjaan rumah dengan baik</v>
      </c>
      <c r="AM21" s="61" t="str">
        <f>'KI2'!E42</f>
        <v>menunjukkan prakarsa untuk mengatasi masalah dalam kelompok di kelas/sekolah</v>
      </c>
      <c r="AN21" s="67"/>
      <c r="AO21" s="66"/>
      <c r="AP21" s="68" t="str">
        <f>'KI2'!E71</f>
        <v xml:space="preserve">memberikan argumen yang kuat untuk mempertahankan pendapat    </v>
      </c>
      <c r="AQ21" s="62"/>
    </row>
    <row r="22" spans="3:43" ht="30" customHeight="1">
      <c r="C22" s="210">
        <v>9</v>
      </c>
      <c r="D22" s="220"/>
      <c r="E22" s="210"/>
      <c r="F22" s="137" t="str">
        <f>IF(E22=0," ",VLOOKUP(E22,BIODATA!$A$13:$C$57,2,FALSE))</f>
        <v xml:space="preserve"> </v>
      </c>
      <c r="G22" s="210"/>
      <c r="H22" s="135" t="str">
        <f>IF(G22=0," ",VLOOKUP(G22,'KI2'!$B$9:$F$76,2,FALSE))</f>
        <v xml:space="preserve"> </v>
      </c>
      <c r="I22" s="261"/>
      <c r="J22" s="182" t="str">
        <f t="shared" si="0"/>
        <v xml:space="preserve"> </v>
      </c>
      <c r="K22" s="182" t="str">
        <f t="shared" si="1"/>
        <v/>
      </c>
      <c r="L22" s="378"/>
      <c r="M22" s="261"/>
      <c r="N22" s="219" t="str">
        <f t="shared" si="2"/>
        <v xml:space="preserve"> </v>
      </c>
      <c r="O22" s="219" t="str">
        <f t="shared" si="3"/>
        <v/>
      </c>
      <c r="P22" s="261"/>
      <c r="Q22" s="2"/>
      <c r="R22" s="18">
        <v>9</v>
      </c>
      <c r="S22" s="22">
        <f>VLOOKUP(R22,BIODATA!$A$13:$C$57,2,FALSE)</f>
        <v>0</v>
      </c>
      <c r="T22" s="18">
        <f t="shared" si="4"/>
        <v>0</v>
      </c>
      <c r="U22" s="18">
        <f t="shared" si="5"/>
        <v>0</v>
      </c>
      <c r="V22" s="18">
        <f t="shared" si="6"/>
        <v>0</v>
      </c>
      <c r="W22" s="18">
        <f t="shared" si="7"/>
        <v>0</v>
      </c>
      <c r="X22" s="18">
        <f t="shared" si="8"/>
        <v>0</v>
      </c>
      <c r="Y22" s="18">
        <f t="shared" si="9"/>
        <v>0</v>
      </c>
      <c r="Z22" s="18">
        <f t="shared" si="10"/>
        <v>0</v>
      </c>
      <c r="AA22" s="18">
        <f t="shared" si="11"/>
        <v>0</v>
      </c>
      <c r="AB22" s="18">
        <f t="shared" si="12"/>
        <v>0</v>
      </c>
      <c r="AC22" s="18">
        <f t="shared" si="13"/>
        <v>0</v>
      </c>
      <c r="AD22" s="18">
        <f t="shared" si="14"/>
        <v>0</v>
      </c>
      <c r="AE22" s="18">
        <f t="shared" si="15"/>
        <v>0</v>
      </c>
      <c r="AF22" s="18">
        <f t="shared" si="16"/>
        <v>0</v>
      </c>
      <c r="AG22" s="18">
        <f t="shared" si="17"/>
        <v>0</v>
      </c>
      <c r="AJ22">
        <v>11</v>
      </c>
      <c r="AK22" s="64" t="str">
        <f>'KI2'!E19</f>
        <v>membuat laporan kegiatan kelas secara terbuka (transparan)</v>
      </c>
      <c r="AL22" s="63" t="str">
        <f>'KI2'!E30</f>
        <v>membagi waktu belajar dan bermain dengan baik</v>
      </c>
      <c r="AM22" s="61" t="str">
        <f>'KI2'!E43</f>
        <v>membuat laporan setelah selesai melakukan kegiatan</v>
      </c>
      <c r="AN22" s="67"/>
      <c r="AO22" s="66"/>
      <c r="AP22" s="68"/>
      <c r="AQ22" s="62"/>
    </row>
    <row r="23" spans="3:43" ht="30" customHeight="1">
      <c r="C23" s="210">
        <v>10</v>
      </c>
      <c r="D23" s="220"/>
      <c r="E23" s="210"/>
      <c r="F23" s="137" t="str">
        <f>IF(E23=0," ",VLOOKUP(E23,BIODATA!$A$13:$C$57,2,FALSE))</f>
        <v xml:space="preserve"> </v>
      </c>
      <c r="G23" s="210"/>
      <c r="H23" s="135" t="str">
        <f>IF(G23=0," ",VLOOKUP(G23,'KI2'!$B$9:$F$76,2,FALSE))</f>
        <v xml:space="preserve"> </v>
      </c>
      <c r="I23" s="261"/>
      <c r="J23" s="182" t="str">
        <f t="shared" si="0"/>
        <v xml:space="preserve"> </v>
      </c>
      <c r="K23" s="182" t="str">
        <f t="shared" si="1"/>
        <v/>
      </c>
      <c r="L23" s="378"/>
      <c r="M23" s="261"/>
      <c r="N23" s="219" t="str">
        <f t="shared" si="2"/>
        <v xml:space="preserve"> </v>
      </c>
      <c r="O23" s="219" t="str">
        <f t="shared" si="3"/>
        <v/>
      </c>
      <c r="P23" s="261"/>
      <c r="Q23" s="3"/>
      <c r="R23" s="18">
        <v>10</v>
      </c>
      <c r="S23" s="22">
        <f>VLOOKUP(R23,BIODATA!$A$13:$C$57,2,FALSE)</f>
        <v>0</v>
      </c>
      <c r="T23" s="18">
        <f t="shared" si="4"/>
        <v>0</v>
      </c>
      <c r="U23" s="18">
        <f t="shared" si="5"/>
        <v>0</v>
      </c>
      <c r="V23" s="18">
        <f t="shared" si="6"/>
        <v>0</v>
      </c>
      <c r="W23" s="18">
        <f t="shared" si="7"/>
        <v>0</v>
      </c>
      <c r="X23" s="18">
        <f t="shared" si="8"/>
        <v>0</v>
      </c>
      <c r="Y23" s="18">
        <f t="shared" si="9"/>
        <v>0</v>
      </c>
      <c r="Z23" s="18">
        <f t="shared" si="10"/>
        <v>0</v>
      </c>
      <c r="AA23" s="18">
        <f t="shared" si="11"/>
        <v>0</v>
      </c>
      <c r="AB23" s="18">
        <f t="shared" si="12"/>
        <v>0</v>
      </c>
      <c r="AC23" s="18">
        <f t="shared" si="13"/>
        <v>0</v>
      </c>
      <c r="AD23" s="18">
        <f t="shared" si="14"/>
        <v>0</v>
      </c>
      <c r="AE23" s="18">
        <f t="shared" si="15"/>
        <v>0</v>
      </c>
      <c r="AF23" s="18">
        <f t="shared" si="16"/>
        <v>0</v>
      </c>
      <c r="AG23" s="18">
        <f t="shared" si="17"/>
        <v>0</v>
      </c>
      <c r="AJ23">
        <v>12</v>
      </c>
      <c r="AK23" s="64"/>
      <c r="AL23" s="63" t="str">
        <f>'KI2'!E31</f>
        <v>mengambil dan mengembalikan peralatan belajar pada tempatnya</v>
      </c>
      <c r="AM23" s="61"/>
      <c r="AN23" s="67"/>
      <c r="AO23" s="66"/>
      <c r="AP23" s="68"/>
      <c r="AQ23" s="62"/>
    </row>
    <row r="24" spans="3:43" ht="30" customHeight="1">
      <c r="C24" s="210">
        <v>11</v>
      </c>
      <c r="D24" s="220"/>
      <c r="E24" s="210"/>
      <c r="F24" s="137" t="str">
        <f>IF(E24=0," ",VLOOKUP(E24,BIODATA!$A$13:$C$57,2,FALSE))</f>
        <v xml:space="preserve"> </v>
      </c>
      <c r="G24" s="210"/>
      <c r="H24" s="135" t="str">
        <f>IF(G24=0," ",VLOOKUP(G24,'KI2'!$B$9:$F$76,2,FALSE))</f>
        <v xml:space="preserve"> </v>
      </c>
      <c r="I24" s="261"/>
      <c r="J24" s="182" t="str">
        <f t="shared" si="0"/>
        <v xml:space="preserve"> </v>
      </c>
      <c r="K24" s="182" t="str">
        <f t="shared" si="1"/>
        <v/>
      </c>
      <c r="L24" s="378"/>
      <c r="M24" s="261"/>
      <c r="N24" s="219" t="str">
        <f t="shared" si="2"/>
        <v xml:space="preserve"> </v>
      </c>
      <c r="O24" s="219" t="str">
        <f t="shared" si="3"/>
        <v/>
      </c>
      <c r="P24" s="261"/>
      <c r="R24" s="18">
        <v>11</v>
      </c>
      <c r="S24" s="22">
        <f>VLOOKUP(R24,BIODATA!$A$13:$C$57,2,FALSE)</f>
        <v>0</v>
      </c>
      <c r="T24" s="18">
        <f t="shared" si="4"/>
        <v>0</v>
      </c>
      <c r="U24" s="18">
        <f t="shared" si="5"/>
        <v>0</v>
      </c>
      <c r="V24" s="18">
        <f t="shared" si="6"/>
        <v>0</v>
      </c>
      <c r="W24" s="18">
        <f t="shared" si="7"/>
        <v>0</v>
      </c>
      <c r="X24" s="18">
        <f t="shared" si="8"/>
        <v>0</v>
      </c>
      <c r="Y24" s="18">
        <f t="shared" si="9"/>
        <v>0</v>
      </c>
      <c r="Z24" s="18">
        <f t="shared" si="10"/>
        <v>0</v>
      </c>
      <c r="AA24" s="18">
        <f t="shared" si="11"/>
        <v>0</v>
      </c>
      <c r="AB24" s="18">
        <f t="shared" si="12"/>
        <v>0</v>
      </c>
      <c r="AC24" s="18">
        <f t="shared" si="13"/>
        <v>0</v>
      </c>
      <c r="AD24" s="18">
        <f t="shared" si="14"/>
        <v>0</v>
      </c>
      <c r="AE24" s="18">
        <f t="shared" si="15"/>
        <v>0</v>
      </c>
      <c r="AF24" s="18">
        <f t="shared" si="16"/>
        <v>0</v>
      </c>
      <c r="AG24" s="18">
        <f t="shared" si="17"/>
        <v>0</v>
      </c>
      <c r="AJ24">
        <v>13</v>
      </c>
      <c r="AK24" s="64"/>
      <c r="AL24" s="63" t="str">
        <f>'KI2'!E32</f>
        <v>tidak pernah terlambat masuk kelas</v>
      </c>
      <c r="AM24" s="61"/>
      <c r="AN24" s="67"/>
      <c r="AO24" s="66"/>
      <c r="AP24" s="68"/>
      <c r="AQ24" s="62"/>
    </row>
    <row r="25" spans="3:43" ht="30" customHeight="1">
      <c r="C25" s="210">
        <v>12</v>
      </c>
      <c r="D25" s="220"/>
      <c r="E25" s="210"/>
      <c r="F25" s="137" t="str">
        <f>IF(E25=0," ",VLOOKUP(E25,BIODATA!$A$13:$C$57,2,FALSE))</f>
        <v xml:space="preserve"> </v>
      </c>
      <c r="G25" s="210"/>
      <c r="H25" s="135" t="str">
        <f>IF(G25=0," ",VLOOKUP(G25,'KI2'!$B$9:$F$76,2,FALSE))</f>
        <v xml:space="preserve"> </v>
      </c>
      <c r="I25" s="261"/>
      <c r="J25" s="182" t="str">
        <f t="shared" si="0"/>
        <v xml:space="preserve"> </v>
      </c>
      <c r="K25" s="182" t="str">
        <f t="shared" si="1"/>
        <v/>
      </c>
      <c r="L25" s="378"/>
      <c r="M25" s="261"/>
      <c r="N25" s="219" t="str">
        <f t="shared" si="2"/>
        <v xml:space="preserve"> </v>
      </c>
      <c r="O25" s="219" t="str">
        <f t="shared" si="3"/>
        <v/>
      </c>
      <c r="P25" s="261"/>
      <c r="R25" s="18">
        <v>12</v>
      </c>
      <c r="S25" s="22">
        <f>VLOOKUP(R25,BIODATA!$A$13:$C$57,2,FALSE)</f>
        <v>0</v>
      </c>
      <c r="T25" s="18">
        <f t="shared" si="4"/>
        <v>0</v>
      </c>
      <c r="U25" s="18">
        <f t="shared" si="5"/>
        <v>0</v>
      </c>
      <c r="V25" s="18">
        <f t="shared" si="6"/>
        <v>0</v>
      </c>
      <c r="W25" s="18">
        <f t="shared" si="7"/>
        <v>0</v>
      </c>
      <c r="X25" s="18">
        <f t="shared" si="8"/>
        <v>0</v>
      </c>
      <c r="Y25" s="18">
        <f t="shared" si="9"/>
        <v>0</v>
      </c>
      <c r="Z25" s="18">
        <f t="shared" si="10"/>
        <v>0</v>
      </c>
      <c r="AA25" s="18">
        <f t="shared" si="11"/>
        <v>0</v>
      </c>
      <c r="AB25" s="18">
        <f t="shared" si="12"/>
        <v>0</v>
      </c>
      <c r="AC25" s="18">
        <f t="shared" si="13"/>
        <v>0</v>
      </c>
      <c r="AD25" s="18">
        <f t="shared" si="14"/>
        <v>0</v>
      </c>
      <c r="AE25" s="18">
        <f t="shared" si="15"/>
        <v>0</v>
      </c>
      <c r="AF25" s="18">
        <f t="shared" si="16"/>
        <v>0</v>
      </c>
      <c r="AG25" s="18">
        <f t="shared" si="17"/>
        <v>0</v>
      </c>
      <c r="AK25" s="64" t="e">
        <f>AK26:AK36</f>
        <v>#VALUE!</v>
      </c>
      <c r="AL25" s="63" t="e">
        <f>AL26:AL38</f>
        <v>#VALUE!</v>
      </c>
      <c r="AM25" s="61" t="e">
        <f>AM26:AM36</f>
        <v>#VALUE!</v>
      </c>
      <c r="AN25" s="67" t="e">
        <f>AN26:AN34</f>
        <v>#VALUE!</v>
      </c>
      <c r="AO25" s="66" t="e">
        <f>AO26:AO34</f>
        <v>#VALUE!</v>
      </c>
      <c r="AP25" s="68" t="e">
        <f>AP26:AP35</f>
        <v>#VALUE!</v>
      </c>
      <c r="AQ25" s="62" t="e">
        <f>AQ26:AQ30</f>
        <v>#VALUE!</v>
      </c>
    </row>
    <row r="26" spans="3:43" ht="30" customHeight="1">
      <c r="C26" s="210">
        <v>13</v>
      </c>
      <c r="D26" s="220"/>
      <c r="E26" s="210"/>
      <c r="F26" s="137" t="str">
        <f>IF(E26=0," ",VLOOKUP(E26,BIODATA!$A$13:$C$57,2,FALSE))</f>
        <v xml:space="preserve"> </v>
      </c>
      <c r="G26" s="210"/>
      <c r="H26" s="135" t="str">
        <f>IF(G26=0," ",VLOOKUP(G26,'KI2'!$B$9:$F$76,2,FALSE))</f>
        <v xml:space="preserve"> </v>
      </c>
      <c r="I26" s="261"/>
      <c r="J26" s="182" t="str">
        <f t="shared" si="0"/>
        <v xml:space="preserve"> </v>
      </c>
      <c r="K26" s="182" t="str">
        <f t="shared" si="1"/>
        <v/>
      </c>
      <c r="L26" s="378"/>
      <c r="M26" s="261"/>
      <c r="N26" s="219" t="str">
        <f t="shared" si="2"/>
        <v xml:space="preserve"> </v>
      </c>
      <c r="O26" s="219" t="str">
        <f t="shared" si="3"/>
        <v/>
      </c>
      <c r="P26" s="261"/>
      <c r="R26" s="18">
        <v>13</v>
      </c>
      <c r="S26" s="22">
        <f>VLOOKUP(R26,BIODATA!$A$13:$C$57,2,FALSE)</f>
        <v>0</v>
      </c>
      <c r="T26" s="18">
        <f t="shared" si="4"/>
        <v>0</v>
      </c>
      <c r="U26" s="18">
        <f t="shared" si="5"/>
        <v>0</v>
      </c>
      <c r="V26" s="18">
        <f t="shared" si="6"/>
        <v>0</v>
      </c>
      <c r="W26" s="18">
        <f t="shared" si="7"/>
        <v>0</v>
      </c>
      <c r="X26" s="18">
        <f t="shared" si="8"/>
        <v>0</v>
      </c>
      <c r="Y26" s="18">
        <f t="shared" si="9"/>
        <v>0</v>
      </c>
      <c r="Z26" s="18">
        <f t="shared" si="10"/>
        <v>0</v>
      </c>
      <c r="AA26" s="18">
        <f t="shared" si="11"/>
        <v>0</v>
      </c>
      <c r="AB26" s="18">
        <f t="shared" si="12"/>
        <v>0</v>
      </c>
      <c r="AC26" s="18">
        <f t="shared" si="13"/>
        <v>0</v>
      </c>
      <c r="AD26" s="18">
        <f t="shared" si="14"/>
        <v>0</v>
      </c>
      <c r="AE26" s="18">
        <f t="shared" si="15"/>
        <v>0</v>
      </c>
      <c r="AF26" s="18">
        <f t="shared" si="16"/>
        <v>0</v>
      </c>
      <c r="AG26" s="18">
        <f t="shared" si="17"/>
        <v>0</v>
      </c>
      <c r="AJ26">
        <v>1</v>
      </c>
      <c r="AK26" s="64">
        <f>'KI2'!F9</f>
        <v>0</v>
      </c>
      <c r="AL26" s="63">
        <f>'KI2'!F20</f>
        <v>0</v>
      </c>
      <c r="AM26" s="61">
        <f>'KI2'!F33</f>
        <v>0</v>
      </c>
      <c r="AN26" s="67">
        <f>'KI2'!F44</f>
        <v>0</v>
      </c>
      <c r="AO26" s="66">
        <f>'KI2'!F53</f>
        <v>0</v>
      </c>
      <c r="AP26" s="68">
        <f>'KI2'!F62</f>
        <v>0</v>
      </c>
      <c r="AQ26" s="62">
        <f>'KI2'!F72</f>
        <v>0</v>
      </c>
    </row>
    <row r="27" spans="3:43" ht="30" customHeight="1">
      <c r="C27" s="210">
        <v>14</v>
      </c>
      <c r="D27" s="220"/>
      <c r="E27" s="210"/>
      <c r="F27" s="137" t="str">
        <f>IF(E27=0," ",VLOOKUP(E27,BIODATA!$A$13:$C$57,2,FALSE))</f>
        <v xml:space="preserve"> </v>
      </c>
      <c r="G27" s="210"/>
      <c r="H27" s="135" t="str">
        <f>IF(G27=0," ",VLOOKUP(G27,'KI2'!$B$9:$F$76,2,FALSE))</f>
        <v xml:space="preserve"> </v>
      </c>
      <c r="I27" s="261"/>
      <c r="J27" s="182" t="str">
        <f t="shared" si="0"/>
        <v xml:space="preserve"> </v>
      </c>
      <c r="K27" s="182" t="str">
        <f t="shared" si="1"/>
        <v/>
      </c>
      <c r="L27" s="378"/>
      <c r="M27" s="261"/>
      <c r="N27" s="219" t="str">
        <f t="shared" si="2"/>
        <v xml:space="preserve"> </v>
      </c>
      <c r="O27" s="219" t="str">
        <f t="shared" si="3"/>
        <v/>
      </c>
      <c r="P27" s="261"/>
      <c r="R27" s="18">
        <v>14</v>
      </c>
      <c r="S27" s="22">
        <f>VLOOKUP(R27,BIODATA!$A$13:$C$57,2,FALSE)</f>
        <v>0</v>
      </c>
      <c r="T27" s="18">
        <f t="shared" si="4"/>
        <v>0</v>
      </c>
      <c r="U27" s="18">
        <f t="shared" si="5"/>
        <v>0</v>
      </c>
      <c r="V27" s="18">
        <f t="shared" si="6"/>
        <v>0</v>
      </c>
      <c r="W27" s="18">
        <f t="shared" si="7"/>
        <v>0</v>
      </c>
      <c r="X27" s="18">
        <f t="shared" si="8"/>
        <v>0</v>
      </c>
      <c r="Y27" s="18">
        <f t="shared" si="9"/>
        <v>0</v>
      </c>
      <c r="Z27" s="18">
        <f t="shared" si="10"/>
        <v>0</v>
      </c>
      <c r="AA27" s="18">
        <f t="shared" si="11"/>
        <v>0</v>
      </c>
      <c r="AB27" s="18">
        <f t="shared" si="12"/>
        <v>0</v>
      </c>
      <c r="AC27" s="18">
        <f t="shared" si="13"/>
        <v>0</v>
      </c>
      <c r="AD27" s="18">
        <f t="shared" si="14"/>
        <v>0</v>
      </c>
      <c r="AE27" s="18">
        <f t="shared" si="15"/>
        <v>0</v>
      </c>
      <c r="AF27" s="18">
        <f t="shared" si="16"/>
        <v>0</v>
      </c>
      <c r="AG27" s="18">
        <f t="shared" si="17"/>
        <v>0</v>
      </c>
      <c r="AJ27">
        <v>2</v>
      </c>
      <c r="AK27" s="64" t="str">
        <f>'KI2'!F10</f>
        <v>berbohong</v>
      </c>
      <c r="AL27" s="63" t="str">
        <f>'KI2'!F21</f>
        <v>tidak menaati peraturan yang ada di sekolah</v>
      </c>
      <c r="AM27" s="61" t="str">
        <f>'KI2'!F34</f>
        <v>tidak mengerjakan tugas yang diberikan</v>
      </c>
      <c r="AN27" s="67" t="str">
        <f>'KI2'!F45</f>
        <v>tidak menghormati orang lain dan tidak menghormati cara bicara yang tepat</v>
      </c>
      <c r="AO27" s="66" t="str">
        <f>'KI2'!F54</f>
        <v>tidak peduli dan tidak ingin membantu teman yang kesulitan dalam pembelajaran</v>
      </c>
      <c r="AP27" s="68" t="str">
        <f>'KI2'!F63</f>
        <v>takut untuk tampil di depan kelas</v>
      </c>
      <c r="AQ27" s="62" t="str">
        <f>'KI2'!F73</f>
        <v xml:space="preserve">tidak ikut serta dalam kerja kelompok  </v>
      </c>
    </row>
    <row r="28" spans="3:43" ht="30" customHeight="1">
      <c r="C28" s="210">
        <v>15</v>
      </c>
      <c r="D28" s="220"/>
      <c r="E28" s="210"/>
      <c r="F28" s="137" t="str">
        <f>IF(E28=0," ",VLOOKUP(E28,BIODATA!$A$13:$C$57,2,FALSE))</f>
        <v xml:space="preserve"> </v>
      </c>
      <c r="G28" s="210"/>
      <c r="H28" s="135" t="str">
        <f>IF(G28=0," ",VLOOKUP(G28,'KI2'!$B$9:$F$76,2,FALSE))</f>
        <v xml:space="preserve"> </v>
      </c>
      <c r="I28" s="261"/>
      <c r="J28" s="182" t="str">
        <f t="shared" si="0"/>
        <v xml:space="preserve"> </v>
      </c>
      <c r="K28" s="182" t="str">
        <f t="shared" si="1"/>
        <v/>
      </c>
      <c r="L28" s="378"/>
      <c r="M28" s="261"/>
      <c r="N28" s="219" t="str">
        <f t="shared" si="2"/>
        <v xml:space="preserve"> </v>
      </c>
      <c r="O28" s="219" t="str">
        <f t="shared" si="3"/>
        <v/>
      </c>
      <c r="P28" s="261"/>
      <c r="R28" s="18">
        <v>15</v>
      </c>
      <c r="S28" s="22">
        <f>VLOOKUP(R28,BIODATA!$A$13:$C$57,2,FALSE)</f>
        <v>0</v>
      </c>
      <c r="T28" s="18">
        <f t="shared" si="4"/>
        <v>0</v>
      </c>
      <c r="U28" s="18">
        <f t="shared" si="5"/>
        <v>0</v>
      </c>
      <c r="V28" s="18">
        <f t="shared" si="6"/>
        <v>0</v>
      </c>
      <c r="W28" s="18">
        <f t="shared" si="7"/>
        <v>0</v>
      </c>
      <c r="X28" s="18">
        <f t="shared" si="8"/>
        <v>0</v>
      </c>
      <c r="Y28" s="18">
        <f t="shared" si="9"/>
        <v>0</v>
      </c>
      <c r="Z28" s="18">
        <f t="shared" si="10"/>
        <v>0</v>
      </c>
      <c r="AA28" s="18">
        <f t="shared" si="11"/>
        <v>0</v>
      </c>
      <c r="AB28" s="18">
        <f t="shared" si="12"/>
        <v>0</v>
      </c>
      <c r="AC28" s="18">
        <f t="shared" si="13"/>
        <v>0</v>
      </c>
      <c r="AD28" s="18">
        <f t="shared" si="14"/>
        <v>0</v>
      </c>
      <c r="AE28" s="18">
        <f t="shared" si="15"/>
        <v>0</v>
      </c>
      <c r="AF28" s="18">
        <f t="shared" si="16"/>
        <v>0</v>
      </c>
      <c r="AG28" s="18">
        <f t="shared" si="17"/>
        <v>0</v>
      </c>
      <c r="AJ28">
        <v>3</v>
      </c>
      <c r="AK28" s="64" t="str">
        <f>'KI2'!F11</f>
        <v>mencontek</v>
      </c>
      <c r="AL28" s="63" t="str">
        <f>'KI2'!F22</f>
        <v>melanggar tata tertib dalam melaksanakan tugas</v>
      </c>
      <c r="AM28" s="61" t="str">
        <f>'KI2'!F35</f>
        <v>tidak mau mengakui kesalahan</v>
      </c>
      <c r="AN28" s="67" t="str">
        <f>'KI2'!F46</f>
        <v>tidak mau menghormati orang yang lebih tua</v>
      </c>
      <c r="AO28" s="66" t="str">
        <f>'KI2'!F55</f>
        <v>tidak ikut serta dalam kegiatan sosial di sekolah, misal: mengumpulkan sumbangan untuk membantu yang sakit atau kemalangan</v>
      </c>
      <c r="AP28" s="68" t="str">
        <f>'KI2'!F64</f>
        <v>takut untuk mengemukakan pendapat</v>
      </c>
      <c r="AQ28" s="62" t="str">
        <f>'KI2'!F74</f>
        <v>tidak melaksanakan tugas sesuai kesepakatan</v>
      </c>
    </row>
    <row r="29" spans="3:43" ht="30" customHeight="1">
      <c r="C29" s="210">
        <v>16</v>
      </c>
      <c r="D29" s="220"/>
      <c r="E29" s="210"/>
      <c r="F29" s="137" t="str">
        <f>IF(E29=0," ",VLOOKUP(E29,BIODATA!$A$13:$C$57,2,FALSE))</f>
        <v xml:space="preserve"> </v>
      </c>
      <c r="G29" s="210"/>
      <c r="H29" s="135" t="str">
        <f>IF(G29=0," ",VLOOKUP(G29,'KI2'!$B$9:$F$76,2,FALSE))</f>
        <v xml:space="preserve"> </v>
      </c>
      <c r="I29" s="261"/>
      <c r="J29" s="182" t="str">
        <f t="shared" si="0"/>
        <v xml:space="preserve"> </v>
      </c>
      <c r="K29" s="182" t="str">
        <f t="shared" si="1"/>
        <v/>
      </c>
      <c r="L29" s="378"/>
      <c r="M29" s="261"/>
      <c r="N29" s="219" t="str">
        <f t="shared" si="2"/>
        <v xml:space="preserve"> </v>
      </c>
      <c r="O29" s="219" t="str">
        <f t="shared" si="3"/>
        <v/>
      </c>
      <c r="P29" s="261"/>
      <c r="R29" s="18">
        <v>16</v>
      </c>
      <c r="S29" s="22">
        <f>VLOOKUP(R29,BIODATA!$A$13:$C$57,2,FALSE)</f>
        <v>0</v>
      </c>
      <c r="T29" s="18">
        <f t="shared" si="4"/>
        <v>0</v>
      </c>
      <c r="U29" s="18">
        <f t="shared" si="5"/>
        <v>0</v>
      </c>
      <c r="V29" s="18">
        <f t="shared" si="6"/>
        <v>0</v>
      </c>
      <c r="W29" s="18">
        <f t="shared" si="7"/>
        <v>0</v>
      </c>
      <c r="X29" s="18">
        <f t="shared" si="8"/>
        <v>0</v>
      </c>
      <c r="Y29" s="18">
        <f t="shared" si="9"/>
        <v>0</v>
      </c>
      <c r="Z29" s="18">
        <f t="shared" si="10"/>
        <v>0</v>
      </c>
      <c r="AA29" s="18">
        <f t="shared" si="11"/>
        <v>0</v>
      </c>
      <c r="AB29" s="18">
        <f t="shared" si="12"/>
        <v>0</v>
      </c>
      <c r="AC29" s="18">
        <f t="shared" si="13"/>
        <v>0</v>
      </c>
      <c r="AD29" s="18">
        <f t="shared" si="14"/>
        <v>0</v>
      </c>
      <c r="AE29" s="18">
        <f t="shared" si="15"/>
        <v>0</v>
      </c>
      <c r="AF29" s="18">
        <f t="shared" si="16"/>
        <v>0</v>
      </c>
      <c r="AG29" s="18">
        <f t="shared" si="17"/>
        <v>0</v>
      </c>
      <c r="AJ29">
        <v>4</v>
      </c>
      <c r="AK29" s="64" t="str">
        <f>'KI2'!F12</f>
        <v>mencontek tugas yang diberikan pendidik, menjiplak tugas orang lain</v>
      </c>
      <c r="AL29" s="63" t="str">
        <f>'KI2'!F23</f>
        <v>telat berangkat ke sekolah</v>
      </c>
      <c r="AM29" s="61" t="str">
        <f>'KI2'!F36</f>
        <v>tidak mengerjakan tugas yang menjadi kewajibannya di kelas seperti piket kebersihan</v>
      </c>
      <c r="AN29" s="67" t="str">
        <f>'KI2'!F47</f>
        <v>berbicara kasar</v>
      </c>
      <c r="AO29" s="66" t="str">
        <f>'KI2'!F56</f>
        <v>tidak mau meminjamkan alat kepada teman yang tidak membawa/memiliki</v>
      </c>
      <c r="AP29" s="68" t="str">
        <f>'KI2'!F65</f>
        <v>takut mencoba hal baru</v>
      </c>
      <c r="AQ29" s="62" t="str">
        <f>'KI2'!F75</f>
        <v>menolak untuk membantu kelompok lain yang mengalami kesulitan</v>
      </c>
    </row>
    <row r="30" spans="3:43" ht="30" customHeight="1">
      <c r="C30" s="210">
        <v>17</v>
      </c>
      <c r="D30" s="220"/>
      <c r="E30" s="210"/>
      <c r="F30" s="137" t="str">
        <f>IF(E30=0," ",VLOOKUP(E30,BIODATA!$A$13:$C$57,2,FALSE))</f>
        <v xml:space="preserve"> </v>
      </c>
      <c r="G30" s="210"/>
      <c r="H30" s="135" t="str">
        <f>IF(G30=0," ",VLOOKUP(G30,'KI2'!$B$9:$F$76,2,FALSE))</f>
        <v xml:space="preserve"> </v>
      </c>
      <c r="I30" s="261"/>
      <c r="J30" s="182" t="str">
        <f t="shared" si="0"/>
        <v xml:space="preserve"> </v>
      </c>
      <c r="K30" s="182" t="str">
        <f t="shared" si="1"/>
        <v/>
      </c>
      <c r="L30" s="378"/>
      <c r="M30" s="261"/>
      <c r="N30" s="219" t="str">
        <f t="shared" si="2"/>
        <v xml:space="preserve"> </v>
      </c>
      <c r="O30" s="219" t="str">
        <f t="shared" si="3"/>
        <v/>
      </c>
      <c r="P30" s="261"/>
      <c r="R30" s="18">
        <v>17</v>
      </c>
      <c r="S30" s="22">
        <f>VLOOKUP(R30,BIODATA!$A$13:$C$57,2,FALSE)</f>
        <v>0</v>
      </c>
      <c r="T30" s="18">
        <f t="shared" si="4"/>
        <v>0</v>
      </c>
      <c r="U30" s="18">
        <f t="shared" si="5"/>
        <v>0</v>
      </c>
      <c r="V30" s="18">
        <f t="shared" si="6"/>
        <v>0</v>
      </c>
      <c r="W30" s="18">
        <f t="shared" si="7"/>
        <v>0</v>
      </c>
      <c r="X30" s="18">
        <f t="shared" si="8"/>
        <v>0</v>
      </c>
      <c r="Y30" s="18">
        <f t="shared" si="9"/>
        <v>0</v>
      </c>
      <c r="Z30" s="18">
        <f t="shared" si="10"/>
        <v>0</v>
      </c>
      <c r="AA30" s="18">
        <f t="shared" si="11"/>
        <v>0</v>
      </c>
      <c r="AB30" s="18">
        <f t="shared" si="12"/>
        <v>0</v>
      </c>
      <c r="AC30" s="18">
        <f t="shared" si="13"/>
        <v>0</v>
      </c>
      <c r="AD30" s="18">
        <f t="shared" si="14"/>
        <v>0</v>
      </c>
      <c r="AE30" s="18">
        <f t="shared" si="15"/>
        <v>0</v>
      </c>
      <c r="AF30" s="18">
        <f t="shared" si="16"/>
        <v>0</v>
      </c>
      <c r="AG30" s="18">
        <f t="shared" si="17"/>
        <v>0</v>
      </c>
      <c r="AJ30">
        <v>5</v>
      </c>
      <c r="AK30" s="64" t="str">
        <f>'KI2'!F13</f>
        <v>mengerjakan soal penilaian dengan mencontek</v>
      </c>
      <c r="AL30" s="63" t="str">
        <f>'KI2'!F24</f>
        <v>telat masuk kelas</v>
      </c>
      <c r="AM30" s="61" t="str">
        <f>'KI2'!F37</f>
        <v>melanggar peraturan sekolah</v>
      </c>
      <c r="AN30" s="67" t="str">
        <f>'KI2'!F48</f>
        <v>berpakaian kotor dan tidak pantas</v>
      </c>
      <c r="AO30" s="66" t="str">
        <f>'KI2'!F57</f>
        <v>membiarkan teman yang mengalami kesulitan</v>
      </c>
      <c r="AP30" s="68" t="str">
        <f>'KI2'!F66</f>
        <v>diam dan tidak memberikan pendapat terhadap suatu topik atau masalah</v>
      </c>
      <c r="AQ30" s="62" t="str">
        <f>'KI2'!F76</f>
        <v>mencela hasil kerja kelompok</v>
      </c>
    </row>
    <row r="31" spans="3:43" ht="30" customHeight="1">
      <c r="C31" s="210">
        <v>18</v>
      </c>
      <c r="D31" s="220"/>
      <c r="E31" s="210"/>
      <c r="F31" s="137" t="str">
        <f>IF(E31=0," ",VLOOKUP(E31,BIODATA!$A$13:$C$57,2,FALSE))</f>
        <v xml:space="preserve"> </v>
      </c>
      <c r="G31" s="210"/>
      <c r="H31" s="135" t="str">
        <f>IF(G31=0," ",VLOOKUP(G31,'KI2'!$B$9:$F$76,2,FALSE))</f>
        <v xml:space="preserve"> </v>
      </c>
      <c r="I31" s="261"/>
      <c r="J31" s="182" t="str">
        <f t="shared" si="0"/>
        <v xml:space="preserve"> </v>
      </c>
      <c r="K31" s="182" t="str">
        <f t="shared" si="1"/>
        <v/>
      </c>
      <c r="L31" s="378"/>
      <c r="M31" s="261"/>
      <c r="N31" s="219" t="str">
        <f t="shared" si="2"/>
        <v xml:space="preserve"> </v>
      </c>
      <c r="O31" s="219" t="str">
        <f t="shared" si="3"/>
        <v/>
      </c>
      <c r="P31" s="261"/>
      <c r="R31" s="18">
        <v>18</v>
      </c>
      <c r="S31" s="22">
        <f>VLOOKUP(R31,BIODATA!$A$13:$C$57,2,FALSE)</f>
        <v>0</v>
      </c>
      <c r="T31" s="18">
        <f t="shared" si="4"/>
        <v>0</v>
      </c>
      <c r="U31" s="18">
        <f t="shared" si="5"/>
        <v>0</v>
      </c>
      <c r="V31" s="18">
        <f t="shared" si="6"/>
        <v>0</v>
      </c>
      <c r="W31" s="18">
        <f t="shared" si="7"/>
        <v>0</v>
      </c>
      <c r="X31" s="18">
        <f t="shared" si="8"/>
        <v>0</v>
      </c>
      <c r="Y31" s="18">
        <f t="shared" si="9"/>
        <v>0</v>
      </c>
      <c r="Z31" s="18">
        <f t="shared" si="10"/>
        <v>0</v>
      </c>
      <c r="AA31" s="18">
        <f t="shared" si="11"/>
        <v>0</v>
      </c>
      <c r="AB31" s="18">
        <f t="shared" si="12"/>
        <v>0</v>
      </c>
      <c r="AC31" s="18">
        <f t="shared" si="13"/>
        <v>0</v>
      </c>
      <c r="AD31" s="18">
        <f t="shared" si="14"/>
        <v>0</v>
      </c>
      <c r="AE31" s="18">
        <f t="shared" si="15"/>
        <v>0</v>
      </c>
      <c r="AF31" s="18">
        <f t="shared" si="16"/>
        <v>0</v>
      </c>
      <c r="AG31" s="18">
        <f t="shared" si="17"/>
        <v>0</v>
      </c>
      <c r="AJ31">
        <v>6</v>
      </c>
      <c r="AK31" s="64" t="str">
        <f>'KI2'!F14</f>
        <v>diam, tidak mau menceritakan apa yang dialaminya dalam kehidupan sehari hari</v>
      </c>
      <c r="AL31" s="63" t="str">
        <f>'KI2'!F25</f>
        <v>memakai pakaian seragam yang tidak lengkap dan rapi</v>
      </c>
      <c r="AM31" s="61" t="str">
        <f>'KI2'!F38</f>
        <v>tidak mengerjakan tugas/pekerjaan rumah sekolah dengan baik</v>
      </c>
      <c r="AN31" s="67" t="str">
        <f>'KI2'!F49</f>
        <v>tidak dapat mengendalikan emosi dalam menghadapi masalah, marah-marah</v>
      </c>
      <c r="AO31" s="66" t="str">
        <f>'KI2'!F58</f>
        <v>tidak peduli terhadap keadaan lingkungan sekolah</v>
      </c>
      <c r="AP31" s="68" t="str">
        <f>'KI2'!F67</f>
        <v>menolak untuk menjadi ketua kelas atau pengurus kelas lainya</v>
      </c>
    </row>
    <row r="32" spans="3:43" ht="30" customHeight="1">
      <c r="C32" s="210">
        <v>19</v>
      </c>
      <c r="D32" s="220"/>
      <c r="E32" s="210"/>
      <c r="F32" s="137" t="str">
        <f>IF(E32=0," ",VLOOKUP(E32,BIODATA!$A$13:$C$57,2,FALSE))</f>
        <v xml:space="preserve"> </v>
      </c>
      <c r="G32" s="210"/>
      <c r="H32" s="135" t="str">
        <f>IF(G32=0," ",VLOOKUP(G32,'KI2'!$B$9:$F$76,2,FALSE))</f>
        <v xml:space="preserve"> </v>
      </c>
      <c r="I32" s="261"/>
      <c r="J32" s="182" t="str">
        <f t="shared" si="0"/>
        <v xml:space="preserve"> </v>
      </c>
      <c r="K32" s="182" t="str">
        <f t="shared" si="1"/>
        <v/>
      </c>
      <c r="L32" s="378"/>
      <c r="M32" s="261"/>
      <c r="N32" s="219" t="str">
        <f t="shared" si="2"/>
        <v xml:space="preserve"> </v>
      </c>
      <c r="O32" s="219" t="str">
        <f t="shared" si="3"/>
        <v/>
      </c>
      <c r="P32" s="261"/>
      <c r="R32" s="18">
        <v>19</v>
      </c>
      <c r="S32" s="22">
        <f>VLOOKUP(R32,BIODATA!$A$13:$C$57,2,FALSE)</f>
        <v>0</v>
      </c>
      <c r="T32" s="18">
        <f t="shared" si="4"/>
        <v>0</v>
      </c>
      <c r="U32" s="18">
        <f t="shared" si="5"/>
        <v>0</v>
      </c>
      <c r="V32" s="18">
        <f t="shared" si="6"/>
        <v>0</v>
      </c>
      <c r="W32" s="18">
        <f t="shared" si="7"/>
        <v>0</v>
      </c>
      <c r="X32" s="18">
        <f t="shared" si="8"/>
        <v>0</v>
      </c>
      <c r="Y32" s="18">
        <f t="shared" si="9"/>
        <v>0</v>
      </c>
      <c r="Z32" s="18">
        <f t="shared" si="10"/>
        <v>0</v>
      </c>
      <c r="AA32" s="18">
        <f t="shared" si="11"/>
        <v>0</v>
      </c>
      <c r="AB32" s="18">
        <f t="shared" si="12"/>
        <v>0</v>
      </c>
      <c r="AC32" s="18">
        <f t="shared" si="13"/>
        <v>0</v>
      </c>
      <c r="AD32" s="18">
        <f t="shared" si="14"/>
        <v>0</v>
      </c>
      <c r="AE32" s="18">
        <f t="shared" si="15"/>
        <v>0</v>
      </c>
      <c r="AF32" s="18">
        <f t="shared" si="16"/>
        <v>0</v>
      </c>
      <c r="AG32" s="18">
        <f t="shared" si="17"/>
        <v>0</v>
      </c>
      <c r="AJ32">
        <v>7</v>
      </c>
      <c r="AK32" s="64" t="str">
        <f>'KI2'!F15</f>
        <v>tidak mengakui kesalahan atau kekeliruan</v>
      </c>
      <c r="AL32" s="63" t="str">
        <f>'KI2'!F26</f>
        <v>tidak mentaati peraturan sekolah</v>
      </c>
      <c r="AM32" s="61" t="str">
        <f>'KI2'!F39</f>
        <v>tidak mengerjakan tugas/pekerjaan rumah tepat waktu</v>
      </c>
      <c r="AN32" s="67" t="str">
        <f>'KI2'!F50</f>
        <v>acuh ketika bertemu pendidik, teman, dan orang-orang di sekolah</v>
      </c>
      <c r="AO32" s="66" t="str">
        <f>'KI2'!F59</f>
        <v>membiarkan teman yang berselisih (bertengkar)</v>
      </c>
      <c r="AP32" s="68" t="str">
        <f>'KI2'!F68</f>
        <v>menolak untuk mengerjakan tugas atau soal di papan tulis</v>
      </c>
    </row>
    <row r="33" spans="3:42" ht="30" customHeight="1">
      <c r="C33" s="210">
        <v>20</v>
      </c>
      <c r="D33" s="220"/>
      <c r="E33" s="210"/>
      <c r="F33" s="137" t="str">
        <f>IF(E33=0," ",VLOOKUP(E33,BIODATA!$A$13:$C$57,2,FALSE))</f>
        <v xml:space="preserve"> </v>
      </c>
      <c r="G33" s="210"/>
      <c r="H33" s="135" t="str">
        <f>IF(G33=0," ",VLOOKUP(G33,'KI2'!$B$9:$F$76,2,FALSE))</f>
        <v xml:space="preserve"> </v>
      </c>
      <c r="I33" s="261"/>
      <c r="J33" s="182" t="str">
        <f t="shared" si="0"/>
        <v xml:space="preserve"> </v>
      </c>
      <c r="K33" s="182" t="str">
        <f t="shared" si="1"/>
        <v/>
      </c>
      <c r="L33" s="378"/>
      <c r="M33" s="261"/>
      <c r="N33" s="219" t="str">
        <f t="shared" si="2"/>
        <v xml:space="preserve"> </v>
      </c>
      <c r="O33" s="219" t="str">
        <f t="shared" si="3"/>
        <v/>
      </c>
      <c r="P33" s="261"/>
      <c r="R33" s="18">
        <v>20</v>
      </c>
      <c r="S33" s="22">
        <f>VLOOKUP(R33,BIODATA!$A$13:$C$57,2,FALSE)</f>
        <v>0</v>
      </c>
      <c r="T33" s="18">
        <f t="shared" si="4"/>
        <v>0</v>
      </c>
      <c r="U33" s="18">
        <f t="shared" si="5"/>
        <v>0</v>
      </c>
      <c r="V33" s="18">
        <f t="shared" si="6"/>
        <v>0</v>
      </c>
      <c r="W33" s="18">
        <f t="shared" si="7"/>
        <v>0</v>
      </c>
      <c r="X33" s="18">
        <f t="shared" si="8"/>
        <v>0</v>
      </c>
      <c r="Y33" s="18">
        <f t="shared" si="9"/>
        <v>0</v>
      </c>
      <c r="Z33" s="18">
        <f t="shared" si="10"/>
        <v>0</v>
      </c>
      <c r="AA33" s="18">
        <f t="shared" si="11"/>
        <v>0</v>
      </c>
      <c r="AB33" s="18">
        <f t="shared" si="12"/>
        <v>0</v>
      </c>
      <c r="AC33" s="18">
        <f t="shared" si="13"/>
        <v>0</v>
      </c>
      <c r="AD33" s="18">
        <f t="shared" si="14"/>
        <v>0</v>
      </c>
      <c r="AE33" s="18">
        <f t="shared" si="15"/>
        <v>0</v>
      </c>
      <c r="AF33" s="18">
        <f t="shared" si="16"/>
        <v>0</v>
      </c>
      <c r="AG33" s="18">
        <f t="shared" si="17"/>
        <v>0</v>
      </c>
      <c r="AJ33">
        <v>8</v>
      </c>
      <c r="AK33" s="64" t="str">
        <f>'KI2'!F16</f>
        <v>menghilangkan barang yang dipinjam atau ditemukan</v>
      </c>
      <c r="AL33" s="63" t="str">
        <f>'KI2'!F27</f>
        <v>menolak melakukan piket kebersihan kelas</v>
      </c>
      <c r="AM33" s="61" t="str">
        <f>'KI2'!F40</f>
        <v>tidak mengakui kesalahan, melemparkan kesalahan kepada teman</v>
      </c>
      <c r="AN33" s="67" t="str">
        <f>'KI2'!F51</f>
        <v>marah dan cemberut</v>
      </c>
      <c r="AO33" s="66" t="str">
        <f>'KI2'!F60</f>
        <v>tidak mau membesuk teman yang sedang sakit</v>
      </c>
      <c r="AP33" s="68" t="str">
        <f>'KI2'!F69</f>
        <v>melakukan hal hal baru yang tidak bermanfaat</v>
      </c>
    </row>
    <row r="34" spans="3:42" ht="30" customHeight="1">
      <c r="C34" s="210">
        <v>21</v>
      </c>
      <c r="D34" s="220"/>
      <c r="E34" s="210"/>
      <c r="F34" s="137" t="str">
        <f>IF(E34=0," ",VLOOKUP(E34,BIODATA!$A$13:$C$57,2,FALSE))</f>
        <v xml:space="preserve"> </v>
      </c>
      <c r="G34" s="210"/>
      <c r="H34" s="135" t="str">
        <f>IF(G34=0," ",VLOOKUP(G34,'KI2'!$B$9:$F$76,2,FALSE))</f>
        <v xml:space="preserve"> </v>
      </c>
      <c r="I34" s="261"/>
      <c r="J34" s="182" t="str">
        <f t="shared" si="0"/>
        <v xml:space="preserve"> </v>
      </c>
      <c r="K34" s="182" t="str">
        <f t="shared" si="1"/>
        <v/>
      </c>
      <c r="L34" s="378"/>
      <c r="M34" s="261"/>
      <c r="N34" s="219" t="str">
        <f t="shared" si="2"/>
        <v xml:space="preserve"> </v>
      </c>
      <c r="O34" s="219" t="str">
        <f t="shared" si="3"/>
        <v/>
      </c>
      <c r="P34" s="261"/>
      <c r="R34" s="18">
        <v>21</v>
      </c>
      <c r="S34" s="22">
        <f>VLOOKUP(R34,BIODATA!$A$13:$C$57,2,FALSE)</f>
        <v>0</v>
      </c>
      <c r="T34" s="18">
        <f t="shared" si="4"/>
        <v>0</v>
      </c>
      <c r="U34" s="18">
        <f t="shared" si="5"/>
        <v>0</v>
      </c>
      <c r="V34" s="18">
        <f t="shared" si="6"/>
        <v>0</v>
      </c>
      <c r="W34" s="18">
        <f t="shared" si="7"/>
        <v>0</v>
      </c>
      <c r="X34" s="18">
        <f t="shared" si="8"/>
        <v>0</v>
      </c>
      <c r="Y34" s="18">
        <f t="shared" si="9"/>
        <v>0</v>
      </c>
      <c r="Z34" s="18">
        <f t="shared" si="10"/>
        <v>0</v>
      </c>
      <c r="AA34" s="18">
        <f t="shared" si="11"/>
        <v>0</v>
      </c>
      <c r="AB34" s="18">
        <f t="shared" si="12"/>
        <v>0</v>
      </c>
      <c r="AC34" s="18">
        <f t="shared" si="13"/>
        <v>0</v>
      </c>
      <c r="AD34" s="18">
        <f t="shared" si="14"/>
        <v>0</v>
      </c>
      <c r="AE34" s="18">
        <f t="shared" si="15"/>
        <v>0</v>
      </c>
      <c r="AF34" s="18">
        <f t="shared" si="16"/>
        <v>0</v>
      </c>
      <c r="AG34" s="18">
        <f t="shared" si="17"/>
        <v>0</v>
      </c>
      <c r="AJ34">
        <v>9</v>
      </c>
      <c r="AK34" s="64" t="str">
        <f>'KI2'!F17</f>
        <v>tidak mau menerima pendapat orang lain</v>
      </c>
      <c r="AL34" s="63" t="str">
        <f>'KI2'!F28</f>
        <v>tidak mengerjakan tugas/pekerjaan rumah</v>
      </c>
      <c r="AM34" s="61" t="str">
        <f>'KI2'!F41</f>
        <v>tidak mengikuti kegiatan sosial di sekolah</v>
      </c>
      <c r="AN34" s="67" t="str">
        <f>'KI2'!F52</f>
        <v>tidak menerima bantuan dalam bentuk jasa atau barang dari orang lain</v>
      </c>
      <c r="AO34" s="66" t="str">
        <f>'KI2'!F61</f>
        <v>tidak memperhatikan terhadap kebersihan kelas dan lingkungan sekolah.</v>
      </c>
      <c r="AP34" s="68" t="str">
        <f>'KI2'!F70</f>
        <v>menghina terhadap karya orang lain</v>
      </c>
    </row>
    <row r="35" spans="3:42" ht="30" customHeight="1">
      <c r="C35" s="210">
        <v>22</v>
      </c>
      <c r="D35" s="220"/>
      <c r="E35" s="210"/>
      <c r="F35" s="137" t="str">
        <f>IF(E35=0," ",VLOOKUP(E35,BIODATA!$A$13:$C$57,2,FALSE))</f>
        <v xml:space="preserve"> </v>
      </c>
      <c r="G35" s="210"/>
      <c r="H35" s="135" t="str">
        <f>IF(G35=0," ",VLOOKUP(G35,'KI2'!$B$9:$F$76,2,FALSE))</f>
        <v xml:space="preserve"> </v>
      </c>
      <c r="I35" s="261"/>
      <c r="J35" s="182" t="str">
        <f t="shared" si="0"/>
        <v xml:space="preserve"> </v>
      </c>
      <c r="K35" s="182" t="str">
        <f t="shared" si="1"/>
        <v/>
      </c>
      <c r="L35" s="378"/>
      <c r="M35" s="261"/>
      <c r="N35" s="219" t="str">
        <f t="shared" si="2"/>
        <v xml:space="preserve"> </v>
      </c>
      <c r="O35" s="219" t="str">
        <f t="shared" si="3"/>
        <v/>
      </c>
      <c r="P35" s="261"/>
      <c r="R35" s="18">
        <v>22</v>
      </c>
      <c r="S35" s="22">
        <f>VLOOKUP(R35,BIODATA!$A$13:$C$57,2,FALSE)</f>
        <v>0</v>
      </c>
      <c r="T35" s="18">
        <f t="shared" si="4"/>
        <v>0</v>
      </c>
      <c r="U35" s="18">
        <f t="shared" si="5"/>
        <v>0</v>
      </c>
      <c r="V35" s="18">
        <f t="shared" si="6"/>
        <v>0</v>
      </c>
      <c r="W35" s="18">
        <f t="shared" si="7"/>
        <v>0</v>
      </c>
      <c r="X35" s="18">
        <f t="shared" si="8"/>
        <v>0</v>
      </c>
      <c r="Y35" s="18">
        <f t="shared" si="9"/>
        <v>0</v>
      </c>
      <c r="Z35" s="18">
        <f t="shared" si="10"/>
        <v>0</v>
      </c>
      <c r="AA35" s="18">
        <f t="shared" si="11"/>
        <v>0</v>
      </c>
      <c r="AB35" s="18">
        <f t="shared" si="12"/>
        <v>0</v>
      </c>
      <c r="AC35" s="18">
        <f t="shared" si="13"/>
        <v>0</v>
      </c>
      <c r="AD35" s="18">
        <f t="shared" si="14"/>
        <v>0</v>
      </c>
      <c r="AE35" s="18">
        <f t="shared" si="15"/>
        <v>0</v>
      </c>
      <c r="AF35" s="18">
        <f t="shared" si="16"/>
        <v>0</v>
      </c>
      <c r="AG35" s="18">
        <f t="shared" si="17"/>
        <v>0</v>
      </c>
      <c r="AJ35">
        <v>10</v>
      </c>
      <c r="AK35" s="64" t="str">
        <f>'KI2'!F18</f>
        <v>menikmati ketidaknyamanan belajar yang dirasakannya di sekolah</v>
      </c>
      <c r="AL35" s="63" t="str">
        <f>'KI2'!F29</f>
        <v>lupa mengerjakan tugas/pekerjaan rumah</v>
      </c>
      <c r="AM35" s="61" t="str">
        <f>'KI2'!F42</f>
        <v>mengabaikan masalah yang ada di kelas atau sekolah</v>
      </c>
      <c r="AP35" s="68" t="str">
        <f>'KI2'!F71</f>
        <v xml:space="preserve">tidak mau berusaha untuk mempertahankan pendapat    </v>
      </c>
    </row>
    <row r="36" spans="3:42" ht="30" customHeight="1">
      <c r="C36" s="210">
        <v>23</v>
      </c>
      <c r="D36" s="220"/>
      <c r="E36" s="210"/>
      <c r="F36" s="137" t="str">
        <f>IF(E36=0," ",VLOOKUP(E36,BIODATA!$A$13:$C$57,2,FALSE))</f>
        <v xml:space="preserve"> </v>
      </c>
      <c r="G36" s="210"/>
      <c r="H36" s="135" t="str">
        <f>IF(G36=0," ",VLOOKUP(G36,'KI2'!$B$9:$F$76,2,FALSE))</f>
        <v xml:space="preserve"> </v>
      </c>
      <c r="I36" s="261"/>
      <c r="J36" s="182" t="str">
        <f t="shared" si="0"/>
        <v xml:space="preserve"> </v>
      </c>
      <c r="K36" s="182" t="str">
        <f t="shared" si="1"/>
        <v/>
      </c>
      <c r="L36" s="378"/>
      <c r="M36" s="261"/>
      <c r="N36" s="219" t="str">
        <f t="shared" si="2"/>
        <v xml:space="preserve"> </v>
      </c>
      <c r="O36" s="219" t="str">
        <f t="shared" si="3"/>
        <v/>
      </c>
      <c r="P36" s="261"/>
      <c r="R36" s="18">
        <v>23</v>
      </c>
      <c r="S36" s="22">
        <f>VLOOKUP(R36,BIODATA!$A$13:$C$57,2,FALSE)</f>
        <v>0</v>
      </c>
      <c r="T36" s="18">
        <f t="shared" si="4"/>
        <v>0</v>
      </c>
      <c r="U36" s="18">
        <f t="shared" si="5"/>
        <v>0</v>
      </c>
      <c r="V36" s="18">
        <f t="shared" si="6"/>
        <v>0</v>
      </c>
      <c r="W36" s="18">
        <f t="shared" si="7"/>
        <v>0</v>
      </c>
      <c r="X36" s="18">
        <f t="shared" si="8"/>
        <v>0</v>
      </c>
      <c r="Y36" s="18">
        <f t="shared" si="9"/>
        <v>0</v>
      </c>
      <c r="Z36" s="18">
        <f t="shared" si="10"/>
        <v>0</v>
      </c>
      <c r="AA36" s="18">
        <f t="shared" si="11"/>
        <v>0</v>
      </c>
      <c r="AB36" s="18">
        <f t="shared" si="12"/>
        <v>0</v>
      </c>
      <c r="AC36" s="18">
        <f t="shared" si="13"/>
        <v>0</v>
      </c>
      <c r="AD36" s="18">
        <f t="shared" si="14"/>
        <v>0</v>
      </c>
      <c r="AE36" s="18">
        <f t="shared" si="15"/>
        <v>0</v>
      </c>
      <c r="AF36" s="18">
        <f t="shared" si="16"/>
        <v>0</v>
      </c>
      <c r="AG36" s="18">
        <f t="shared" si="17"/>
        <v>0</v>
      </c>
      <c r="AJ36">
        <v>11</v>
      </c>
      <c r="AK36" s="64" t="str">
        <f>'KI2'!F19</f>
        <v>membuat laporan kegiatan kelas secara tertutup</v>
      </c>
      <c r="AL36" s="63" t="str">
        <f>'KI2'!F30</f>
        <v>tidak bisa membagi waktu antara belajar dan bermain</v>
      </c>
      <c r="AM36" s="61" t="str">
        <f>'KI2'!F43</f>
        <v>tidak membuat laporan setelah selesai melakukan kegiatan</v>
      </c>
    </row>
    <row r="37" spans="3:42" ht="30" customHeight="1">
      <c r="C37" s="210">
        <v>24</v>
      </c>
      <c r="D37" s="220"/>
      <c r="E37" s="210"/>
      <c r="F37" s="137" t="str">
        <f>IF(E37=0," ",VLOOKUP(E37,BIODATA!$A$13:$C$57,2,FALSE))</f>
        <v xml:space="preserve"> </v>
      </c>
      <c r="G37" s="210"/>
      <c r="H37" s="135" t="str">
        <f>IF(G37=0," ",VLOOKUP(G37,'KI2'!$B$9:$F$76,2,FALSE))</f>
        <v xml:space="preserve"> </v>
      </c>
      <c r="I37" s="261"/>
      <c r="J37" s="182" t="str">
        <f t="shared" si="0"/>
        <v xml:space="preserve"> </v>
      </c>
      <c r="K37" s="182" t="str">
        <f t="shared" si="1"/>
        <v/>
      </c>
      <c r="L37" s="378"/>
      <c r="M37" s="261"/>
      <c r="N37" s="219" t="str">
        <f t="shared" si="2"/>
        <v xml:space="preserve"> </v>
      </c>
      <c r="O37" s="219" t="str">
        <f t="shared" si="3"/>
        <v/>
      </c>
      <c r="P37" s="261"/>
      <c r="R37" s="18">
        <v>24</v>
      </c>
      <c r="S37" s="22">
        <f>VLOOKUP(R37,BIODATA!$A$13:$C$57,2,FALSE)</f>
        <v>0</v>
      </c>
      <c r="T37" s="18">
        <f t="shared" si="4"/>
        <v>0</v>
      </c>
      <c r="U37" s="18">
        <f t="shared" si="5"/>
        <v>0</v>
      </c>
      <c r="V37" s="18">
        <f t="shared" si="6"/>
        <v>0</v>
      </c>
      <c r="W37" s="18">
        <f t="shared" si="7"/>
        <v>0</v>
      </c>
      <c r="X37" s="18">
        <f t="shared" si="8"/>
        <v>0</v>
      </c>
      <c r="Y37" s="18">
        <f t="shared" si="9"/>
        <v>0</v>
      </c>
      <c r="Z37" s="18">
        <f t="shared" si="10"/>
        <v>0</v>
      </c>
      <c r="AA37" s="18">
        <f t="shared" si="11"/>
        <v>0</v>
      </c>
      <c r="AB37" s="18">
        <f t="shared" si="12"/>
        <v>0</v>
      </c>
      <c r="AC37" s="18">
        <f t="shared" si="13"/>
        <v>0</v>
      </c>
      <c r="AD37" s="18">
        <f t="shared" si="14"/>
        <v>0</v>
      </c>
      <c r="AE37" s="18">
        <f t="shared" si="15"/>
        <v>0</v>
      </c>
      <c r="AF37" s="18">
        <f t="shared" si="16"/>
        <v>0</v>
      </c>
      <c r="AG37" s="18">
        <f t="shared" si="17"/>
        <v>0</v>
      </c>
      <c r="AJ37">
        <v>12</v>
      </c>
      <c r="AL37" s="63" t="str">
        <f>'KI2'!F31</f>
        <v>mengambil dan mengembalikan peralatan belajar pada tempatnya</v>
      </c>
    </row>
    <row r="38" spans="3:42" ht="30" customHeight="1">
      <c r="C38" s="210">
        <v>25</v>
      </c>
      <c r="D38" s="220"/>
      <c r="E38" s="210"/>
      <c r="F38" s="137" t="str">
        <f>IF(E38=0," ",VLOOKUP(E38,BIODATA!$A$13:$C$57,2,FALSE))</f>
        <v xml:space="preserve"> </v>
      </c>
      <c r="G38" s="210"/>
      <c r="H38" s="135" t="str">
        <f>IF(G38=0," ",VLOOKUP(G38,'KI2'!$B$9:$F$76,2,FALSE))</f>
        <v xml:space="preserve"> </v>
      </c>
      <c r="I38" s="261"/>
      <c r="J38" s="182" t="str">
        <f t="shared" si="0"/>
        <v xml:space="preserve"> </v>
      </c>
      <c r="K38" s="182" t="str">
        <f t="shared" si="1"/>
        <v/>
      </c>
      <c r="L38" s="378"/>
      <c r="M38" s="261"/>
      <c r="N38" s="219" t="str">
        <f t="shared" si="2"/>
        <v xml:space="preserve"> </v>
      </c>
      <c r="O38" s="219" t="str">
        <f t="shared" si="3"/>
        <v/>
      </c>
      <c r="P38" s="261"/>
      <c r="R38" s="18">
        <v>25</v>
      </c>
      <c r="S38" s="22">
        <f>VLOOKUP(R38,BIODATA!$A$13:$C$57,2,FALSE)</f>
        <v>0</v>
      </c>
      <c r="T38" s="18">
        <f t="shared" si="4"/>
        <v>0</v>
      </c>
      <c r="U38" s="18">
        <f t="shared" si="5"/>
        <v>0</v>
      </c>
      <c r="V38" s="18">
        <f t="shared" si="6"/>
        <v>0</v>
      </c>
      <c r="W38" s="18">
        <f t="shared" si="7"/>
        <v>0</v>
      </c>
      <c r="X38" s="18">
        <f t="shared" si="8"/>
        <v>0</v>
      </c>
      <c r="Y38" s="18">
        <f t="shared" si="9"/>
        <v>0</v>
      </c>
      <c r="Z38" s="18">
        <f t="shared" si="10"/>
        <v>0</v>
      </c>
      <c r="AA38" s="18">
        <f t="shared" si="11"/>
        <v>0</v>
      </c>
      <c r="AB38" s="18">
        <f t="shared" si="12"/>
        <v>0</v>
      </c>
      <c r="AC38" s="18">
        <f t="shared" si="13"/>
        <v>0</v>
      </c>
      <c r="AD38" s="18">
        <f t="shared" si="14"/>
        <v>0</v>
      </c>
      <c r="AE38" s="18">
        <f t="shared" si="15"/>
        <v>0</v>
      </c>
      <c r="AF38" s="18">
        <f t="shared" si="16"/>
        <v>0</v>
      </c>
      <c r="AG38" s="18">
        <f t="shared" si="17"/>
        <v>0</v>
      </c>
      <c r="AJ38">
        <v>13</v>
      </c>
      <c r="AL38" s="63" t="str">
        <f>'KI2'!F32</f>
        <v>terlambat masuk kelas</v>
      </c>
    </row>
    <row r="39" spans="3:42" ht="30" customHeight="1">
      <c r="C39" s="210">
        <v>26</v>
      </c>
      <c r="D39" s="220"/>
      <c r="E39" s="210"/>
      <c r="F39" s="137" t="str">
        <f>IF(E39=0," ",VLOOKUP(E39,BIODATA!$A$13:$C$57,2,FALSE))</f>
        <v xml:space="preserve"> </v>
      </c>
      <c r="G39" s="210"/>
      <c r="H39" s="135" t="str">
        <f>IF(G39=0," ",VLOOKUP(G39,'KI2'!$B$9:$F$76,2,FALSE))</f>
        <v xml:space="preserve"> </v>
      </c>
      <c r="I39" s="261"/>
      <c r="J39" s="182" t="str">
        <f t="shared" si="0"/>
        <v xml:space="preserve"> </v>
      </c>
      <c r="K39" s="182" t="str">
        <f t="shared" si="1"/>
        <v/>
      </c>
      <c r="L39" s="378"/>
      <c r="M39" s="261"/>
      <c r="N39" s="219" t="str">
        <f t="shared" si="2"/>
        <v xml:space="preserve"> </v>
      </c>
      <c r="O39" s="219" t="str">
        <f t="shared" si="3"/>
        <v/>
      </c>
      <c r="P39" s="261"/>
      <c r="R39" s="18">
        <v>26</v>
      </c>
      <c r="S39" s="22">
        <f>VLOOKUP(R39,BIODATA!$A$13:$C$57,2,FALSE)</f>
        <v>0</v>
      </c>
      <c r="T39" s="18">
        <f t="shared" si="4"/>
        <v>0</v>
      </c>
      <c r="U39" s="18">
        <f t="shared" si="5"/>
        <v>0</v>
      </c>
      <c r="V39" s="18">
        <f t="shared" si="6"/>
        <v>0</v>
      </c>
      <c r="W39" s="18">
        <f t="shared" si="7"/>
        <v>0</v>
      </c>
      <c r="X39" s="18">
        <f t="shared" si="8"/>
        <v>0</v>
      </c>
      <c r="Y39" s="18">
        <f t="shared" si="9"/>
        <v>0</v>
      </c>
      <c r="Z39" s="18">
        <f t="shared" si="10"/>
        <v>0</v>
      </c>
      <c r="AA39" s="18">
        <f t="shared" si="11"/>
        <v>0</v>
      </c>
      <c r="AB39" s="18">
        <f t="shared" si="12"/>
        <v>0</v>
      </c>
      <c r="AC39" s="18">
        <f t="shared" si="13"/>
        <v>0</v>
      </c>
      <c r="AD39" s="18">
        <f t="shared" si="14"/>
        <v>0</v>
      </c>
      <c r="AE39" s="18">
        <f t="shared" si="15"/>
        <v>0</v>
      </c>
      <c r="AF39" s="18">
        <f t="shared" si="16"/>
        <v>0</v>
      </c>
      <c r="AG39" s="18">
        <f t="shared" si="17"/>
        <v>0</v>
      </c>
    </row>
    <row r="40" spans="3:42" ht="30" customHeight="1">
      <c r="C40" s="210">
        <v>27</v>
      </c>
      <c r="D40" s="220"/>
      <c r="E40" s="210"/>
      <c r="F40" s="137" t="str">
        <f>IF(E40=0," ",VLOOKUP(E40,BIODATA!$A$13:$C$57,2,FALSE))</f>
        <v xml:space="preserve"> </v>
      </c>
      <c r="G40" s="210"/>
      <c r="H40" s="135" t="str">
        <f>IF(G40=0," ",VLOOKUP(G40,'KI2'!$B$9:$F$76,2,FALSE))</f>
        <v xml:space="preserve"> </v>
      </c>
      <c r="I40" s="261"/>
      <c r="J40" s="182" t="str">
        <f t="shared" si="0"/>
        <v xml:space="preserve"> </v>
      </c>
      <c r="K40" s="182" t="str">
        <f t="shared" si="1"/>
        <v/>
      </c>
      <c r="L40" s="378"/>
      <c r="M40" s="261"/>
      <c r="N40" s="219" t="str">
        <f t="shared" si="2"/>
        <v xml:space="preserve"> </v>
      </c>
      <c r="O40" s="219" t="str">
        <f t="shared" si="3"/>
        <v/>
      </c>
      <c r="P40" s="261"/>
      <c r="R40" s="18">
        <v>27</v>
      </c>
      <c r="S40" s="22">
        <f>VLOOKUP(R40,BIODATA!$A$13:$C$57,2,FALSE)</f>
        <v>0</v>
      </c>
      <c r="T40" s="18">
        <f t="shared" si="4"/>
        <v>0</v>
      </c>
      <c r="U40" s="18">
        <f t="shared" si="5"/>
        <v>0</v>
      </c>
      <c r="V40" s="18">
        <f t="shared" si="6"/>
        <v>0</v>
      </c>
      <c r="W40" s="18">
        <f t="shared" si="7"/>
        <v>0</v>
      </c>
      <c r="X40" s="18">
        <f t="shared" si="8"/>
        <v>0</v>
      </c>
      <c r="Y40" s="18">
        <f t="shared" si="9"/>
        <v>0</v>
      </c>
      <c r="Z40" s="18">
        <f t="shared" si="10"/>
        <v>0</v>
      </c>
      <c r="AA40" s="18">
        <f t="shared" si="11"/>
        <v>0</v>
      </c>
      <c r="AB40" s="18">
        <f t="shared" si="12"/>
        <v>0</v>
      </c>
      <c r="AC40" s="18">
        <f t="shared" si="13"/>
        <v>0</v>
      </c>
      <c r="AD40" s="18">
        <f t="shared" si="14"/>
        <v>0</v>
      </c>
      <c r="AE40" s="18">
        <f t="shared" si="15"/>
        <v>0</v>
      </c>
      <c r="AF40" s="18">
        <f t="shared" si="16"/>
        <v>0</v>
      </c>
      <c r="AG40" s="18">
        <f t="shared" si="17"/>
        <v>0</v>
      </c>
    </row>
    <row r="41" spans="3:42" ht="30" customHeight="1">
      <c r="C41" s="210">
        <v>28</v>
      </c>
      <c r="D41" s="220"/>
      <c r="E41" s="210"/>
      <c r="F41" s="137" t="str">
        <f>IF(E41=0," ",VLOOKUP(E41,BIODATA!$A$13:$C$57,2,FALSE))</f>
        <v xml:space="preserve"> </v>
      </c>
      <c r="G41" s="210"/>
      <c r="H41" s="135" t="str">
        <f>IF(G41=0," ",VLOOKUP(G41,'KI2'!$B$9:$F$76,2,FALSE))</f>
        <v xml:space="preserve"> </v>
      </c>
      <c r="I41" s="261"/>
      <c r="J41" s="182" t="str">
        <f t="shared" si="0"/>
        <v xml:space="preserve"> </v>
      </c>
      <c r="K41" s="182" t="str">
        <f t="shared" si="1"/>
        <v/>
      </c>
      <c r="L41" s="378"/>
      <c r="M41" s="261"/>
      <c r="N41" s="219" t="str">
        <f t="shared" si="2"/>
        <v xml:space="preserve"> </v>
      </c>
      <c r="O41" s="219" t="str">
        <f t="shared" si="3"/>
        <v/>
      </c>
      <c r="P41" s="261"/>
      <c r="R41" s="18">
        <v>28</v>
      </c>
      <c r="S41" s="22">
        <f>VLOOKUP(R41,BIODATA!$A$13:$C$57,2,FALSE)</f>
        <v>0</v>
      </c>
      <c r="T41" s="18">
        <f t="shared" si="4"/>
        <v>0</v>
      </c>
      <c r="U41" s="18">
        <f t="shared" si="5"/>
        <v>0</v>
      </c>
      <c r="V41" s="18">
        <f t="shared" si="6"/>
        <v>0</v>
      </c>
      <c r="W41" s="18">
        <f t="shared" si="7"/>
        <v>0</v>
      </c>
      <c r="X41" s="18">
        <f t="shared" si="8"/>
        <v>0</v>
      </c>
      <c r="Y41" s="18">
        <f t="shared" si="9"/>
        <v>0</v>
      </c>
      <c r="Z41" s="18">
        <f t="shared" si="10"/>
        <v>0</v>
      </c>
      <c r="AA41" s="18">
        <f t="shared" si="11"/>
        <v>0</v>
      </c>
      <c r="AB41" s="18">
        <f t="shared" si="12"/>
        <v>0</v>
      </c>
      <c r="AC41" s="18">
        <f t="shared" si="13"/>
        <v>0</v>
      </c>
      <c r="AD41" s="18">
        <f t="shared" si="14"/>
        <v>0</v>
      </c>
      <c r="AE41" s="18">
        <f t="shared" si="15"/>
        <v>0</v>
      </c>
      <c r="AF41" s="18">
        <f t="shared" si="16"/>
        <v>0</v>
      </c>
      <c r="AG41" s="18">
        <f t="shared" si="17"/>
        <v>0</v>
      </c>
    </row>
    <row r="42" spans="3:42" ht="30" customHeight="1">
      <c r="C42" s="210">
        <v>29</v>
      </c>
      <c r="D42" s="220"/>
      <c r="E42" s="210"/>
      <c r="F42" s="137" t="str">
        <f>IF(E42=0," ",VLOOKUP(E42,BIODATA!$A$13:$C$57,2,FALSE))</f>
        <v xml:space="preserve"> </v>
      </c>
      <c r="G42" s="210"/>
      <c r="H42" s="135" t="str">
        <f>IF(G42=0," ",VLOOKUP(G42,'KI2'!$B$9:$F$76,2,FALSE))</f>
        <v xml:space="preserve"> </v>
      </c>
      <c r="I42" s="261"/>
      <c r="J42" s="182" t="str">
        <f t="shared" si="0"/>
        <v xml:space="preserve"> </v>
      </c>
      <c r="K42" s="182" t="str">
        <f t="shared" si="1"/>
        <v/>
      </c>
      <c r="L42" s="378"/>
      <c r="M42" s="261"/>
      <c r="N42" s="219" t="str">
        <f t="shared" si="2"/>
        <v xml:space="preserve"> </v>
      </c>
      <c r="O42" s="219" t="str">
        <f t="shared" si="3"/>
        <v/>
      </c>
      <c r="P42" s="261"/>
      <c r="R42" s="18">
        <v>29</v>
      </c>
      <c r="S42" s="22">
        <f>VLOOKUP(R42,BIODATA!$A$13:$C$57,2,FALSE)</f>
        <v>0</v>
      </c>
      <c r="T42" s="18">
        <f t="shared" si="4"/>
        <v>0</v>
      </c>
      <c r="U42" s="18">
        <f t="shared" si="5"/>
        <v>0</v>
      </c>
      <c r="V42" s="18">
        <f t="shared" si="6"/>
        <v>0</v>
      </c>
      <c r="W42" s="18">
        <f t="shared" si="7"/>
        <v>0</v>
      </c>
      <c r="X42" s="18">
        <f t="shared" si="8"/>
        <v>0</v>
      </c>
      <c r="Y42" s="18">
        <f t="shared" si="9"/>
        <v>0</v>
      </c>
      <c r="Z42" s="18">
        <f t="shared" si="10"/>
        <v>0</v>
      </c>
      <c r="AA42" s="18">
        <f t="shared" si="11"/>
        <v>0</v>
      </c>
      <c r="AB42" s="18">
        <f t="shared" si="12"/>
        <v>0</v>
      </c>
      <c r="AC42" s="18">
        <f t="shared" si="13"/>
        <v>0</v>
      </c>
      <c r="AD42" s="18">
        <f t="shared" si="14"/>
        <v>0</v>
      </c>
      <c r="AE42" s="18">
        <f t="shared" si="15"/>
        <v>0</v>
      </c>
      <c r="AF42" s="18">
        <f t="shared" si="16"/>
        <v>0</v>
      </c>
      <c r="AG42" s="18">
        <f t="shared" si="17"/>
        <v>0</v>
      </c>
    </row>
    <row r="43" spans="3:42" ht="30" customHeight="1">
      <c r="C43" s="210">
        <v>30</v>
      </c>
      <c r="D43" s="220"/>
      <c r="E43" s="210"/>
      <c r="F43" s="137" t="str">
        <f>IF(E43=0," ",VLOOKUP(E43,BIODATA!$A$13:$C$57,2,FALSE))</f>
        <v xml:space="preserve"> </v>
      </c>
      <c r="G43" s="210"/>
      <c r="H43" s="135" t="str">
        <f>IF(G43=0," ",VLOOKUP(G43,'KI2'!$B$9:$F$76,2,FALSE))</f>
        <v xml:space="preserve"> </v>
      </c>
      <c r="I43" s="261"/>
      <c r="J43" s="182" t="str">
        <f t="shared" si="0"/>
        <v xml:space="preserve"> </v>
      </c>
      <c r="K43" s="182" t="str">
        <f t="shared" si="1"/>
        <v/>
      </c>
      <c r="L43" s="378"/>
      <c r="M43" s="261"/>
      <c r="N43" s="219" t="str">
        <f t="shared" si="2"/>
        <v xml:space="preserve"> </v>
      </c>
      <c r="O43" s="219" t="str">
        <f t="shared" si="3"/>
        <v/>
      </c>
      <c r="P43" s="261"/>
      <c r="R43" s="18">
        <v>30</v>
      </c>
      <c r="S43" s="22">
        <f>VLOOKUP(R43,BIODATA!$A$13:$C$57,2,FALSE)</f>
        <v>0</v>
      </c>
      <c r="T43" s="18">
        <f t="shared" si="4"/>
        <v>0</v>
      </c>
      <c r="U43" s="18">
        <f t="shared" si="5"/>
        <v>0</v>
      </c>
      <c r="V43" s="18">
        <f t="shared" si="6"/>
        <v>0</v>
      </c>
      <c r="W43" s="18">
        <f t="shared" si="7"/>
        <v>0</v>
      </c>
      <c r="X43" s="18">
        <f t="shared" si="8"/>
        <v>0</v>
      </c>
      <c r="Y43" s="18">
        <f t="shared" si="9"/>
        <v>0</v>
      </c>
      <c r="Z43" s="18">
        <f t="shared" si="10"/>
        <v>0</v>
      </c>
      <c r="AA43" s="18">
        <f t="shared" si="11"/>
        <v>0</v>
      </c>
      <c r="AB43" s="18">
        <f t="shared" si="12"/>
        <v>0</v>
      </c>
      <c r="AC43" s="18">
        <f t="shared" si="13"/>
        <v>0</v>
      </c>
      <c r="AD43" s="18">
        <f t="shared" si="14"/>
        <v>0</v>
      </c>
      <c r="AE43" s="18">
        <f t="shared" si="15"/>
        <v>0</v>
      </c>
      <c r="AF43" s="18">
        <f t="shared" si="16"/>
        <v>0</v>
      </c>
      <c r="AG43" s="18">
        <f t="shared" si="17"/>
        <v>0</v>
      </c>
    </row>
    <row r="44" spans="3:42" ht="30" customHeight="1">
      <c r="C44" s="210">
        <v>31</v>
      </c>
      <c r="D44" s="220"/>
      <c r="E44" s="210"/>
      <c r="F44" s="137" t="str">
        <f>IF(E44=0," ",VLOOKUP(E44,BIODATA!$A$13:$C$57,2,FALSE))</f>
        <v xml:space="preserve"> </v>
      </c>
      <c r="G44" s="210"/>
      <c r="H44" s="135" t="str">
        <f>IF(G44=0," ",VLOOKUP(G44,'KI2'!$B$9:$F$76,2,FALSE))</f>
        <v xml:space="preserve"> </v>
      </c>
      <c r="I44" s="261"/>
      <c r="J44" s="182" t="str">
        <f t="shared" si="0"/>
        <v xml:space="preserve"> </v>
      </c>
      <c r="K44" s="182" t="str">
        <f t="shared" si="1"/>
        <v/>
      </c>
      <c r="L44" s="378"/>
      <c r="M44" s="261"/>
      <c r="N44" s="219" t="str">
        <f t="shared" si="2"/>
        <v xml:space="preserve"> </v>
      </c>
      <c r="O44" s="219" t="str">
        <f t="shared" si="3"/>
        <v/>
      </c>
      <c r="P44" s="261"/>
      <c r="R44" s="18">
        <v>31</v>
      </c>
      <c r="S44" s="22">
        <f>VLOOKUP(R44,BIODATA!$A$13:$C$57,2,FALSE)</f>
        <v>0</v>
      </c>
      <c r="T44" s="18">
        <f t="shared" si="4"/>
        <v>0</v>
      </c>
      <c r="U44" s="18">
        <f t="shared" si="5"/>
        <v>0</v>
      </c>
      <c r="V44" s="18">
        <f t="shared" si="6"/>
        <v>0</v>
      </c>
      <c r="W44" s="18">
        <f t="shared" si="7"/>
        <v>0</v>
      </c>
      <c r="X44" s="18">
        <f t="shared" si="8"/>
        <v>0</v>
      </c>
      <c r="Y44" s="18">
        <f t="shared" si="9"/>
        <v>0</v>
      </c>
      <c r="Z44" s="18">
        <f t="shared" si="10"/>
        <v>0</v>
      </c>
      <c r="AA44" s="18">
        <f t="shared" si="11"/>
        <v>0</v>
      </c>
      <c r="AB44" s="18">
        <f t="shared" si="12"/>
        <v>0</v>
      </c>
      <c r="AC44" s="18">
        <f t="shared" si="13"/>
        <v>0</v>
      </c>
      <c r="AD44" s="18">
        <f t="shared" si="14"/>
        <v>0</v>
      </c>
      <c r="AE44" s="18">
        <f t="shared" si="15"/>
        <v>0</v>
      </c>
      <c r="AF44" s="18">
        <f t="shared" si="16"/>
        <v>0</v>
      </c>
      <c r="AG44" s="18">
        <f t="shared" si="17"/>
        <v>0</v>
      </c>
    </row>
    <row r="45" spans="3:42" ht="30" customHeight="1">
      <c r="C45" s="210">
        <v>32</v>
      </c>
      <c r="D45" s="220"/>
      <c r="E45" s="210"/>
      <c r="F45" s="137" t="str">
        <f>IF(E45=0," ",VLOOKUP(E45,BIODATA!$A$13:$C$57,2,FALSE))</f>
        <v xml:space="preserve"> </v>
      </c>
      <c r="G45" s="210"/>
      <c r="H45" s="135" t="str">
        <f>IF(G45=0," ",VLOOKUP(G45,'KI2'!$B$9:$F$76,2,FALSE))</f>
        <v xml:space="preserve"> </v>
      </c>
      <c r="I45" s="261"/>
      <c r="J45" s="182" t="str">
        <f t="shared" si="0"/>
        <v xml:space="preserve"> </v>
      </c>
      <c r="K45" s="182" t="str">
        <f t="shared" si="1"/>
        <v/>
      </c>
      <c r="L45" s="378"/>
      <c r="M45" s="261"/>
      <c r="N45" s="219" t="str">
        <f t="shared" si="2"/>
        <v xml:space="preserve"> </v>
      </c>
      <c r="O45" s="219" t="str">
        <f t="shared" si="3"/>
        <v/>
      </c>
      <c r="P45" s="261"/>
      <c r="R45" s="18">
        <v>32</v>
      </c>
      <c r="S45" s="22">
        <f>VLOOKUP(R45,BIODATA!$A$13:$C$57,2,FALSE)</f>
        <v>0</v>
      </c>
      <c r="T45" s="18">
        <f t="shared" si="4"/>
        <v>0</v>
      </c>
      <c r="U45" s="18">
        <f t="shared" si="5"/>
        <v>0</v>
      </c>
      <c r="V45" s="18">
        <f t="shared" si="6"/>
        <v>0</v>
      </c>
      <c r="W45" s="18">
        <f t="shared" si="7"/>
        <v>0</v>
      </c>
      <c r="X45" s="18">
        <f t="shared" si="8"/>
        <v>0</v>
      </c>
      <c r="Y45" s="18">
        <f t="shared" si="9"/>
        <v>0</v>
      </c>
      <c r="Z45" s="18">
        <f t="shared" si="10"/>
        <v>0</v>
      </c>
      <c r="AA45" s="18">
        <f t="shared" si="11"/>
        <v>0</v>
      </c>
      <c r="AB45" s="18">
        <f t="shared" si="12"/>
        <v>0</v>
      </c>
      <c r="AC45" s="18">
        <f t="shared" si="13"/>
        <v>0</v>
      </c>
      <c r="AD45" s="18">
        <f t="shared" si="14"/>
        <v>0</v>
      </c>
      <c r="AE45" s="18">
        <f t="shared" si="15"/>
        <v>0</v>
      </c>
      <c r="AF45" s="18">
        <f t="shared" si="16"/>
        <v>0</v>
      </c>
      <c r="AG45" s="18">
        <f t="shared" si="17"/>
        <v>0</v>
      </c>
    </row>
    <row r="46" spans="3:42" ht="30" customHeight="1">
      <c r="C46" s="210">
        <v>33</v>
      </c>
      <c r="D46" s="220"/>
      <c r="E46" s="210"/>
      <c r="F46" s="137" t="str">
        <f>IF(E46=0," ",VLOOKUP(E46,BIODATA!$A$13:$C$57,2,FALSE))</f>
        <v xml:space="preserve"> </v>
      </c>
      <c r="G46" s="210"/>
      <c r="H46" s="135" t="str">
        <f>IF(G46=0," ",VLOOKUP(G46,'KI2'!$B$9:$F$76,2,FALSE))</f>
        <v xml:space="preserve"> </v>
      </c>
      <c r="I46" s="261"/>
      <c r="J46" s="182" t="str">
        <f t="shared" si="0"/>
        <v xml:space="preserve"> </v>
      </c>
      <c r="K46" s="182" t="str">
        <f t="shared" si="1"/>
        <v/>
      </c>
      <c r="L46" s="378"/>
      <c r="M46" s="261"/>
      <c r="N46" s="219" t="str">
        <f t="shared" si="2"/>
        <v xml:space="preserve"> </v>
      </c>
      <c r="O46" s="219" t="str">
        <f t="shared" si="3"/>
        <v/>
      </c>
      <c r="P46" s="261"/>
      <c r="R46" s="18">
        <v>33</v>
      </c>
      <c r="S46" s="22">
        <f>VLOOKUP(R46,BIODATA!$A$13:$C$57,2,FALSE)</f>
        <v>0</v>
      </c>
      <c r="T46" s="18">
        <f t="shared" si="4"/>
        <v>0</v>
      </c>
      <c r="U46" s="18">
        <f t="shared" si="5"/>
        <v>0</v>
      </c>
      <c r="V46" s="18">
        <f t="shared" si="6"/>
        <v>0</v>
      </c>
      <c r="W46" s="18">
        <f t="shared" si="7"/>
        <v>0</v>
      </c>
      <c r="X46" s="18">
        <f t="shared" si="8"/>
        <v>0</v>
      </c>
      <c r="Y46" s="18">
        <f t="shared" si="9"/>
        <v>0</v>
      </c>
      <c r="Z46" s="18">
        <f t="shared" si="10"/>
        <v>0</v>
      </c>
      <c r="AA46" s="18">
        <f t="shared" si="11"/>
        <v>0</v>
      </c>
      <c r="AB46" s="18">
        <f t="shared" si="12"/>
        <v>0</v>
      </c>
      <c r="AC46" s="18">
        <f t="shared" si="13"/>
        <v>0</v>
      </c>
      <c r="AD46" s="18">
        <f t="shared" si="14"/>
        <v>0</v>
      </c>
      <c r="AE46" s="18">
        <f t="shared" si="15"/>
        <v>0</v>
      </c>
      <c r="AF46" s="18">
        <f t="shared" si="16"/>
        <v>0</v>
      </c>
      <c r="AG46" s="18">
        <f t="shared" si="17"/>
        <v>0</v>
      </c>
    </row>
    <row r="47" spans="3:42" ht="30" customHeight="1">
      <c r="C47" s="210">
        <v>34</v>
      </c>
      <c r="D47" s="220"/>
      <c r="E47" s="210"/>
      <c r="F47" s="137" t="str">
        <f>IF(E47=0," ",VLOOKUP(E47,BIODATA!$A$13:$C$57,2,FALSE))</f>
        <v xml:space="preserve"> </v>
      </c>
      <c r="G47" s="210"/>
      <c r="H47" s="135" t="str">
        <f>IF(G47=0," ",VLOOKUP(G47,'KI2'!$B$9:$F$76,2,FALSE))</f>
        <v xml:space="preserve"> </v>
      </c>
      <c r="I47" s="261"/>
      <c r="J47" s="182" t="str">
        <f t="shared" si="0"/>
        <v xml:space="preserve"> </v>
      </c>
      <c r="K47" s="182" t="str">
        <f t="shared" si="1"/>
        <v/>
      </c>
      <c r="L47" s="378"/>
      <c r="M47" s="261"/>
      <c r="N47" s="219" t="str">
        <f t="shared" si="2"/>
        <v xml:space="preserve"> </v>
      </c>
      <c r="O47" s="219" t="str">
        <f t="shared" si="3"/>
        <v/>
      </c>
      <c r="P47" s="261"/>
      <c r="R47" s="18">
        <v>34</v>
      </c>
      <c r="S47" s="22">
        <f>VLOOKUP(R47,BIODATA!$A$13:$C$57,2,FALSE)</f>
        <v>0</v>
      </c>
      <c r="T47" s="18">
        <f t="shared" si="4"/>
        <v>0</v>
      </c>
      <c r="U47" s="18">
        <f t="shared" si="5"/>
        <v>0</v>
      </c>
      <c r="V47" s="18">
        <f t="shared" si="6"/>
        <v>0</v>
      </c>
      <c r="W47" s="18">
        <f t="shared" si="7"/>
        <v>0</v>
      </c>
      <c r="X47" s="18">
        <f t="shared" si="8"/>
        <v>0</v>
      </c>
      <c r="Y47" s="18">
        <f t="shared" si="9"/>
        <v>0</v>
      </c>
      <c r="Z47" s="18">
        <f t="shared" si="10"/>
        <v>0</v>
      </c>
      <c r="AA47" s="18">
        <f t="shared" si="11"/>
        <v>0</v>
      </c>
      <c r="AB47" s="18">
        <f t="shared" si="12"/>
        <v>0</v>
      </c>
      <c r="AC47" s="18">
        <f t="shared" si="13"/>
        <v>0</v>
      </c>
      <c r="AD47" s="18">
        <f t="shared" si="14"/>
        <v>0</v>
      </c>
      <c r="AE47" s="18">
        <f t="shared" si="15"/>
        <v>0</v>
      </c>
      <c r="AF47" s="18">
        <f t="shared" si="16"/>
        <v>0</v>
      </c>
      <c r="AG47" s="18">
        <f t="shared" si="17"/>
        <v>0</v>
      </c>
    </row>
    <row r="48" spans="3:42" ht="30" customHeight="1">
      <c r="C48" s="210">
        <v>35</v>
      </c>
      <c r="D48" s="220"/>
      <c r="E48" s="210"/>
      <c r="F48" s="137" t="str">
        <f>IF(E48=0," ",VLOOKUP(E48,BIODATA!$A$13:$C$57,2,FALSE))</f>
        <v xml:space="preserve"> </v>
      </c>
      <c r="G48" s="210"/>
      <c r="H48" s="135" t="str">
        <f>IF(G48=0," ",VLOOKUP(G48,'KI2'!$B$9:$F$76,2,FALSE))</f>
        <v xml:space="preserve"> </v>
      </c>
      <c r="I48" s="261"/>
      <c r="J48" s="182" t="str">
        <f t="shared" si="0"/>
        <v xml:space="preserve"> </v>
      </c>
      <c r="K48" s="182" t="str">
        <f t="shared" si="1"/>
        <v/>
      </c>
      <c r="L48" s="378"/>
      <c r="M48" s="261"/>
      <c r="N48" s="219" t="str">
        <f t="shared" si="2"/>
        <v xml:space="preserve"> </v>
      </c>
      <c r="O48" s="219" t="str">
        <f t="shared" si="3"/>
        <v/>
      </c>
      <c r="P48" s="261"/>
      <c r="R48" s="18">
        <v>35</v>
      </c>
      <c r="S48" s="22">
        <f>VLOOKUP(R48,BIODATA!$A$13:$C$57,2,FALSE)</f>
        <v>0</v>
      </c>
      <c r="T48" s="18">
        <f t="shared" si="4"/>
        <v>0</v>
      </c>
      <c r="U48" s="18">
        <f t="shared" si="5"/>
        <v>0</v>
      </c>
      <c r="V48" s="18">
        <f t="shared" si="6"/>
        <v>0</v>
      </c>
      <c r="W48" s="18">
        <f t="shared" si="7"/>
        <v>0</v>
      </c>
      <c r="X48" s="18">
        <f t="shared" si="8"/>
        <v>0</v>
      </c>
      <c r="Y48" s="18">
        <f t="shared" si="9"/>
        <v>0</v>
      </c>
      <c r="Z48" s="18">
        <f t="shared" si="10"/>
        <v>0</v>
      </c>
      <c r="AA48" s="18">
        <f t="shared" si="11"/>
        <v>0</v>
      </c>
      <c r="AB48" s="18">
        <f t="shared" si="12"/>
        <v>0</v>
      </c>
      <c r="AC48" s="18">
        <f t="shared" si="13"/>
        <v>0</v>
      </c>
      <c r="AD48" s="18">
        <f t="shared" si="14"/>
        <v>0</v>
      </c>
      <c r="AE48" s="18">
        <f t="shared" si="15"/>
        <v>0</v>
      </c>
      <c r="AF48" s="18">
        <f t="shared" si="16"/>
        <v>0</v>
      </c>
      <c r="AG48" s="18">
        <f t="shared" si="17"/>
        <v>0</v>
      </c>
    </row>
    <row r="49" spans="3:33" ht="30" customHeight="1">
      <c r="C49" s="210">
        <v>36</v>
      </c>
      <c r="D49" s="220"/>
      <c r="E49" s="210"/>
      <c r="F49" s="137" t="str">
        <f>IF(E49=0," ",VLOOKUP(E49,BIODATA!$A$13:$C$57,2,FALSE))</f>
        <v xml:space="preserve"> </v>
      </c>
      <c r="G49" s="210"/>
      <c r="H49" s="135" t="str">
        <f>IF(G49=0," ",VLOOKUP(G49,'KI2'!$B$9:$F$76,2,FALSE))</f>
        <v xml:space="preserve"> </v>
      </c>
      <c r="I49" s="261"/>
      <c r="J49" s="182" t="str">
        <f t="shared" si="0"/>
        <v xml:space="preserve"> </v>
      </c>
      <c r="K49" s="182" t="str">
        <f t="shared" si="1"/>
        <v/>
      </c>
      <c r="L49" s="378"/>
      <c r="M49" s="261"/>
      <c r="N49" s="219" t="str">
        <f t="shared" si="2"/>
        <v xml:space="preserve"> </v>
      </c>
      <c r="O49" s="219" t="str">
        <f t="shared" si="3"/>
        <v/>
      </c>
      <c r="P49" s="261"/>
      <c r="R49" s="18">
        <v>36</v>
      </c>
      <c r="S49" s="22">
        <f>VLOOKUP(R49,BIODATA!$A$13:$C$57,2,FALSE)</f>
        <v>0</v>
      </c>
      <c r="T49" s="18">
        <f t="shared" si="4"/>
        <v>0</v>
      </c>
      <c r="U49" s="18">
        <f t="shared" si="5"/>
        <v>0</v>
      </c>
      <c r="V49" s="18">
        <f t="shared" si="6"/>
        <v>0</v>
      </c>
      <c r="W49" s="18">
        <f t="shared" si="7"/>
        <v>0</v>
      </c>
      <c r="X49" s="18">
        <f t="shared" si="8"/>
        <v>0</v>
      </c>
      <c r="Y49" s="18">
        <f t="shared" si="9"/>
        <v>0</v>
      </c>
      <c r="Z49" s="18">
        <f t="shared" si="10"/>
        <v>0</v>
      </c>
      <c r="AA49" s="18">
        <f t="shared" si="11"/>
        <v>0</v>
      </c>
      <c r="AB49" s="18">
        <f t="shared" si="12"/>
        <v>0</v>
      </c>
      <c r="AC49" s="18">
        <f t="shared" si="13"/>
        <v>0</v>
      </c>
      <c r="AD49" s="18">
        <f t="shared" si="14"/>
        <v>0</v>
      </c>
      <c r="AE49" s="18">
        <f t="shared" si="15"/>
        <v>0</v>
      </c>
      <c r="AF49" s="18">
        <f t="shared" si="16"/>
        <v>0</v>
      </c>
      <c r="AG49" s="18">
        <f t="shared" si="17"/>
        <v>0</v>
      </c>
    </row>
    <row r="50" spans="3:33" ht="30" customHeight="1">
      <c r="C50" s="210">
        <v>37</v>
      </c>
      <c r="D50" s="220"/>
      <c r="E50" s="210"/>
      <c r="F50" s="137" t="str">
        <f>IF(E50=0," ",VLOOKUP(E50,BIODATA!$A$13:$C$57,2,FALSE))</f>
        <v xml:space="preserve"> </v>
      </c>
      <c r="G50" s="210"/>
      <c r="H50" s="135" t="str">
        <f>IF(G50=0," ",VLOOKUP(G50,'KI2'!$B$9:$F$76,2,FALSE))</f>
        <v xml:space="preserve"> </v>
      </c>
      <c r="I50" s="261"/>
      <c r="J50" s="182" t="str">
        <f t="shared" si="0"/>
        <v xml:space="preserve"> </v>
      </c>
      <c r="K50" s="182" t="str">
        <f t="shared" si="1"/>
        <v/>
      </c>
      <c r="L50" s="378"/>
      <c r="M50" s="261"/>
      <c r="N50" s="219" t="str">
        <f t="shared" si="2"/>
        <v xml:space="preserve"> </v>
      </c>
      <c r="O50" s="219" t="str">
        <f t="shared" si="3"/>
        <v/>
      </c>
      <c r="P50" s="261"/>
      <c r="R50" s="18">
        <v>37</v>
      </c>
      <c r="S50" s="22">
        <f>VLOOKUP(R50,BIODATA!$A$13:$C$57,2,FALSE)</f>
        <v>0</v>
      </c>
      <c r="T50" s="18">
        <f t="shared" si="4"/>
        <v>0</v>
      </c>
      <c r="U50" s="18">
        <f t="shared" si="5"/>
        <v>0</v>
      </c>
      <c r="V50" s="18">
        <f t="shared" si="6"/>
        <v>0</v>
      </c>
      <c r="W50" s="18">
        <f t="shared" si="7"/>
        <v>0</v>
      </c>
      <c r="X50" s="18">
        <f t="shared" si="8"/>
        <v>0</v>
      </c>
      <c r="Y50" s="18">
        <f t="shared" si="9"/>
        <v>0</v>
      </c>
      <c r="Z50" s="18">
        <f t="shared" si="10"/>
        <v>0</v>
      </c>
      <c r="AA50" s="18">
        <f t="shared" si="11"/>
        <v>0</v>
      </c>
      <c r="AB50" s="18">
        <f t="shared" si="12"/>
        <v>0</v>
      </c>
      <c r="AC50" s="18">
        <f t="shared" si="13"/>
        <v>0</v>
      </c>
      <c r="AD50" s="18">
        <f t="shared" si="14"/>
        <v>0</v>
      </c>
      <c r="AE50" s="18">
        <f t="shared" si="15"/>
        <v>0</v>
      </c>
      <c r="AF50" s="18">
        <f t="shared" si="16"/>
        <v>0</v>
      </c>
      <c r="AG50" s="18">
        <f t="shared" si="17"/>
        <v>0</v>
      </c>
    </row>
    <row r="51" spans="3:33" ht="30" customHeight="1">
      <c r="C51" s="210">
        <v>38</v>
      </c>
      <c r="D51" s="220"/>
      <c r="E51" s="210"/>
      <c r="F51" s="137" t="str">
        <f>IF(E51=0," ",VLOOKUP(E51,BIODATA!$A$13:$C$57,2,FALSE))</f>
        <v xml:space="preserve"> </v>
      </c>
      <c r="G51" s="210"/>
      <c r="H51" s="135" t="str">
        <f>IF(G51=0," ",VLOOKUP(G51,'KI2'!$B$9:$F$76,2,FALSE))</f>
        <v xml:space="preserve"> </v>
      </c>
      <c r="I51" s="261"/>
      <c r="J51" s="182" t="str">
        <f t="shared" si="0"/>
        <v xml:space="preserve"> </v>
      </c>
      <c r="K51" s="182" t="str">
        <f t="shared" si="1"/>
        <v/>
      </c>
      <c r="L51" s="378"/>
      <c r="M51" s="261"/>
      <c r="N51" s="219" t="str">
        <f t="shared" si="2"/>
        <v xml:space="preserve"> </v>
      </c>
      <c r="O51" s="219" t="str">
        <f t="shared" si="3"/>
        <v/>
      </c>
      <c r="P51" s="261"/>
      <c r="R51" s="18">
        <v>38</v>
      </c>
      <c r="S51" s="22">
        <f>VLOOKUP(R51,BIODATA!$A$13:$C$57,2,FALSE)</f>
        <v>0</v>
      </c>
      <c r="T51" s="18">
        <f t="shared" si="4"/>
        <v>0</v>
      </c>
      <c r="U51" s="18">
        <f t="shared" si="5"/>
        <v>0</v>
      </c>
      <c r="V51" s="18">
        <f t="shared" si="6"/>
        <v>0</v>
      </c>
      <c r="W51" s="18">
        <f t="shared" si="7"/>
        <v>0</v>
      </c>
      <c r="X51" s="18">
        <f t="shared" si="8"/>
        <v>0</v>
      </c>
      <c r="Y51" s="18">
        <f t="shared" si="9"/>
        <v>0</v>
      </c>
      <c r="Z51" s="18">
        <f t="shared" si="10"/>
        <v>0</v>
      </c>
      <c r="AA51" s="18">
        <f t="shared" si="11"/>
        <v>0</v>
      </c>
      <c r="AB51" s="18">
        <f t="shared" si="12"/>
        <v>0</v>
      </c>
      <c r="AC51" s="18">
        <f t="shared" si="13"/>
        <v>0</v>
      </c>
      <c r="AD51" s="18">
        <f t="shared" si="14"/>
        <v>0</v>
      </c>
      <c r="AE51" s="18">
        <f t="shared" si="15"/>
        <v>0</v>
      </c>
      <c r="AF51" s="18">
        <f t="shared" si="16"/>
        <v>0</v>
      </c>
      <c r="AG51" s="18">
        <f t="shared" si="17"/>
        <v>0</v>
      </c>
    </row>
    <row r="52" spans="3:33" ht="30" customHeight="1">
      <c r="C52" s="210">
        <v>39</v>
      </c>
      <c r="D52" s="220"/>
      <c r="E52" s="210"/>
      <c r="F52" s="137" t="str">
        <f>IF(E52=0," ",VLOOKUP(E52,BIODATA!$A$13:$C$57,2,FALSE))</f>
        <v xml:space="preserve"> </v>
      </c>
      <c r="G52" s="210"/>
      <c r="H52" s="135" t="str">
        <f>IF(G52=0," ",VLOOKUP(G52,'KI2'!$B$9:$F$76,2,FALSE))</f>
        <v xml:space="preserve"> </v>
      </c>
      <c r="I52" s="261"/>
      <c r="J52" s="182" t="str">
        <f t="shared" si="0"/>
        <v xml:space="preserve"> </v>
      </c>
      <c r="K52" s="182" t="str">
        <f t="shared" si="1"/>
        <v/>
      </c>
      <c r="L52" s="378"/>
      <c r="M52" s="261"/>
      <c r="N52" s="219" t="str">
        <f t="shared" si="2"/>
        <v xml:space="preserve"> </v>
      </c>
      <c r="O52" s="219" t="str">
        <f t="shared" si="3"/>
        <v/>
      </c>
      <c r="P52" s="261"/>
      <c r="R52" s="18">
        <v>39</v>
      </c>
      <c r="S52" s="22">
        <f>VLOOKUP(R52,BIODATA!$A$13:$C$57,2,FALSE)</f>
        <v>0</v>
      </c>
      <c r="T52" s="18">
        <f t="shared" si="4"/>
        <v>0</v>
      </c>
      <c r="U52" s="18">
        <f t="shared" si="5"/>
        <v>0</v>
      </c>
      <c r="V52" s="18">
        <f t="shared" si="6"/>
        <v>0</v>
      </c>
      <c r="W52" s="18">
        <f t="shared" si="7"/>
        <v>0</v>
      </c>
      <c r="X52" s="18">
        <f t="shared" si="8"/>
        <v>0</v>
      </c>
      <c r="Y52" s="18">
        <f t="shared" si="9"/>
        <v>0</v>
      </c>
      <c r="Z52" s="18">
        <f t="shared" si="10"/>
        <v>0</v>
      </c>
      <c r="AA52" s="18">
        <f t="shared" si="11"/>
        <v>0</v>
      </c>
      <c r="AB52" s="18">
        <f t="shared" si="12"/>
        <v>0</v>
      </c>
      <c r="AC52" s="18">
        <f t="shared" si="13"/>
        <v>0</v>
      </c>
      <c r="AD52" s="18">
        <f t="shared" si="14"/>
        <v>0</v>
      </c>
      <c r="AE52" s="18">
        <f t="shared" si="15"/>
        <v>0</v>
      </c>
      <c r="AF52" s="18">
        <f t="shared" si="16"/>
        <v>0</v>
      </c>
      <c r="AG52" s="18">
        <f t="shared" si="17"/>
        <v>0</v>
      </c>
    </row>
    <row r="53" spans="3:33" ht="30" customHeight="1">
      <c r="C53" s="210">
        <v>40</v>
      </c>
      <c r="D53" s="220"/>
      <c r="E53" s="210"/>
      <c r="F53" s="137" t="str">
        <f>IF(E53=0," ",VLOOKUP(E53,BIODATA!$A$13:$C$57,2,FALSE))</f>
        <v xml:space="preserve"> </v>
      </c>
      <c r="G53" s="210"/>
      <c r="H53" s="135" t="str">
        <f>IF(G53=0," ",VLOOKUP(G53,'KI2'!$B$9:$F$76,2,FALSE))</f>
        <v xml:space="preserve"> </v>
      </c>
      <c r="I53" s="261"/>
      <c r="J53" s="182" t="str">
        <f t="shared" si="0"/>
        <v xml:space="preserve"> </v>
      </c>
      <c r="K53" s="182" t="str">
        <f t="shared" si="1"/>
        <v/>
      </c>
      <c r="L53" s="378"/>
      <c r="M53" s="261"/>
      <c r="N53" s="219" t="str">
        <f t="shared" si="2"/>
        <v xml:space="preserve"> </v>
      </c>
      <c r="O53" s="219" t="str">
        <f t="shared" si="3"/>
        <v/>
      </c>
      <c r="P53" s="261"/>
      <c r="R53" s="18">
        <v>40</v>
      </c>
      <c r="S53" s="22">
        <f>VLOOKUP(R53,BIODATA!$A$13:$C$57,2,FALSE)</f>
        <v>0</v>
      </c>
      <c r="T53" s="18">
        <f t="shared" si="4"/>
        <v>0</v>
      </c>
      <c r="U53" s="18">
        <f t="shared" si="5"/>
        <v>0</v>
      </c>
      <c r="V53" s="18">
        <f t="shared" si="6"/>
        <v>0</v>
      </c>
      <c r="W53" s="18">
        <f t="shared" si="7"/>
        <v>0</v>
      </c>
      <c r="X53" s="18">
        <f t="shared" si="8"/>
        <v>0</v>
      </c>
      <c r="Y53" s="18">
        <f t="shared" si="9"/>
        <v>0</v>
      </c>
      <c r="Z53" s="18">
        <f t="shared" si="10"/>
        <v>0</v>
      </c>
      <c r="AA53" s="18">
        <f t="shared" si="11"/>
        <v>0</v>
      </c>
      <c r="AB53" s="18">
        <f t="shared" si="12"/>
        <v>0</v>
      </c>
      <c r="AC53" s="18">
        <f t="shared" si="13"/>
        <v>0</v>
      </c>
      <c r="AD53" s="18">
        <f t="shared" si="14"/>
        <v>0</v>
      </c>
      <c r="AE53" s="18">
        <f t="shared" si="15"/>
        <v>0</v>
      </c>
      <c r="AF53" s="18">
        <f t="shared" si="16"/>
        <v>0</v>
      </c>
      <c r="AG53" s="18">
        <f t="shared" si="17"/>
        <v>0</v>
      </c>
    </row>
    <row r="54" spans="3:33" ht="30" customHeight="1">
      <c r="C54" s="210">
        <v>41</v>
      </c>
      <c r="D54" s="220"/>
      <c r="E54" s="210"/>
      <c r="F54" s="137" t="str">
        <f>IF(E54=0," ",VLOOKUP(E54,BIODATA!$A$13:$C$57,2,FALSE))</f>
        <v xml:space="preserve"> </v>
      </c>
      <c r="G54" s="210"/>
      <c r="H54" s="135" t="str">
        <f>IF(G54=0," ",VLOOKUP(G54,'KI2'!$B$9:$F$76,2,FALSE))</f>
        <v xml:space="preserve"> </v>
      </c>
      <c r="I54" s="261"/>
      <c r="J54" s="182" t="str">
        <f t="shared" si="0"/>
        <v xml:space="preserve"> </v>
      </c>
      <c r="K54" s="182" t="str">
        <f t="shared" si="1"/>
        <v/>
      </c>
      <c r="L54" s="378"/>
      <c r="M54" s="261"/>
      <c r="N54" s="219" t="str">
        <f t="shared" si="2"/>
        <v xml:space="preserve"> </v>
      </c>
      <c r="O54" s="219" t="str">
        <f t="shared" si="3"/>
        <v/>
      </c>
      <c r="P54" s="261"/>
      <c r="R54" s="18">
        <v>41</v>
      </c>
      <c r="S54" s="22">
        <f>VLOOKUP(R54,BIODATA!$A$13:$C$57,2,FALSE)</f>
        <v>0</v>
      </c>
      <c r="T54" s="18">
        <f t="shared" si="4"/>
        <v>0</v>
      </c>
      <c r="U54" s="18">
        <f t="shared" si="5"/>
        <v>0</v>
      </c>
      <c r="V54" s="18">
        <f t="shared" si="6"/>
        <v>0</v>
      </c>
      <c r="W54" s="18">
        <f t="shared" si="7"/>
        <v>0</v>
      </c>
      <c r="X54" s="18">
        <f t="shared" si="8"/>
        <v>0</v>
      </c>
      <c r="Y54" s="18">
        <f t="shared" si="9"/>
        <v>0</v>
      </c>
      <c r="Z54" s="18">
        <f t="shared" si="10"/>
        <v>0</v>
      </c>
      <c r="AA54" s="18">
        <f t="shared" si="11"/>
        <v>0</v>
      </c>
      <c r="AB54" s="18">
        <f t="shared" si="12"/>
        <v>0</v>
      </c>
      <c r="AC54" s="18">
        <f t="shared" si="13"/>
        <v>0</v>
      </c>
      <c r="AD54" s="18">
        <f t="shared" si="14"/>
        <v>0</v>
      </c>
      <c r="AE54" s="18">
        <f t="shared" si="15"/>
        <v>0</v>
      </c>
      <c r="AF54" s="18">
        <f t="shared" si="16"/>
        <v>0</v>
      </c>
      <c r="AG54" s="18">
        <f t="shared" si="17"/>
        <v>0</v>
      </c>
    </row>
    <row r="55" spans="3:33" ht="30" customHeight="1">
      <c r="C55" s="210">
        <v>42</v>
      </c>
      <c r="D55" s="220"/>
      <c r="E55" s="210"/>
      <c r="F55" s="137" t="str">
        <f>IF(E55=0," ",VLOOKUP(E55,BIODATA!$A$13:$C$57,2,FALSE))</f>
        <v xml:space="preserve"> </v>
      </c>
      <c r="G55" s="210"/>
      <c r="H55" s="135" t="str">
        <f>IF(G55=0," ",VLOOKUP(G55,'KI2'!$B$9:$F$76,2,FALSE))</f>
        <v xml:space="preserve"> </v>
      </c>
      <c r="I55" s="261"/>
      <c r="J55" s="182" t="str">
        <f t="shared" si="0"/>
        <v xml:space="preserve"> </v>
      </c>
      <c r="K55" s="182" t="str">
        <f t="shared" si="1"/>
        <v/>
      </c>
      <c r="L55" s="378"/>
      <c r="M55" s="261"/>
      <c r="N55" s="219" t="str">
        <f t="shared" si="2"/>
        <v xml:space="preserve"> </v>
      </c>
      <c r="O55" s="219" t="str">
        <f t="shared" si="3"/>
        <v/>
      </c>
      <c r="P55" s="261"/>
      <c r="R55" s="18">
        <v>42</v>
      </c>
      <c r="S55" s="22">
        <f>VLOOKUP(R55,BIODATA!$A$13:$C$57,2,FALSE)</f>
        <v>0</v>
      </c>
      <c r="T55" s="18">
        <f t="shared" si="4"/>
        <v>0</v>
      </c>
      <c r="U55" s="18">
        <f t="shared" si="5"/>
        <v>0</v>
      </c>
      <c r="V55" s="18">
        <f t="shared" si="6"/>
        <v>0</v>
      </c>
      <c r="W55" s="18">
        <f t="shared" si="7"/>
        <v>0</v>
      </c>
      <c r="X55" s="18">
        <f t="shared" si="8"/>
        <v>0</v>
      </c>
      <c r="Y55" s="18">
        <f t="shared" si="9"/>
        <v>0</v>
      </c>
      <c r="Z55" s="18">
        <f t="shared" si="10"/>
        <v>0</v>
      </c>
      <c r="AA55" s="18">
        <f t="shared" si="11"/>
        <v>0</v>
      </c>
      <c r="AB55" s="18">
        <f t="shared" si="12"/>
        <v>0</v>
      </c>
      <c r="AC55" s="18">
        <f t="shared" si="13"/>
        <v>0</v>
      </c>
      <c r="AD55" s="18">
        <f t="shared" si="14"/>
        <v>0</v>
      </c>
      <c r="AE55" s="18">
        <f t="shared" si="15"/>
        <v>0</v>
      </c>
      <c r="AF55" s="18">
        <f t="shared" si="16"/>
        <v>0</v>
      </c>
      <c r="AG55" s="18">
        <f t="shared" si="17"/>
        <v>0</v>
      </c>
    </row>
    <row r="56" spans="3:33" ht="30" customHeight="1">
      <c r="C56" s="210">
        <v>43</v>
      </c>
      <c r="D56" s="220"/>
      <c r="E56" s="210"/>
      <c r="F56" s="137" t="str">
        <f>IF(E56=0," ",VLOOKUP(E56,BIODATA!$A$13:$C$57,2,FALSE))</f>
        <v xml:space="preserve"> </v>
      </c>
      <c r="G56" s="210"/>
      <c r="H56" s="135" t="str">
        <f>IF(G56=0," ",VLOOKUP(G56,'KI2'!$B$9:$F$76,2,FALSE))</f>
        <v xml:space="preserve"> </v>
      </c>
      <c r="I56" s="261"/>
      <c r="J56" s="182" t="str">
        <f t="shared" si="0"/>
        <v xml:space="preserve"> </v>
      </c>
      <c r="K56" s="182" t="str">
        <f t="shared" si="1"/>
        <v/>
      </c>
      <c r="L56" s="378"/>
      <c r="M56" s="261"/>
      <c r="N56" s="219" t="str">
        <f t="shared" si="2"/>
        <v xml:space="preserve"> </v>
      </c>
      <c r="O56" s="219" t="str">
        <f t="shared" si="3"/>
        <v/>
      </c>
      <c r="P56" s="261"/>
      <c r="R56" s="18">
        <v>43</v>
      </c>
      <c r="S56" s="22">
        <f>VLOOKUP(R56,BIODATA!$A$13:$C$57,2,FALSE)</f>
        <v>0</v>
      </c>
      <c r="T56" s="18">
        <f t="shared" si="4"/>
        <v>0</v>
      </c>
      <c r="U56" s="18">
        <f t="shared" si="5"/>
        <v>0</v>
      </c>
      <c r="V56" s="18">
        <f t="shared" si="6"/>
        <v>0</v>
      </c>
      <c r="W56" s="18">
        <f t="shared" si="7"/>
        <v>0</v>
      </c>
      <c r="X56" s="18">
        <f t="shared" si="8"/>
        <v>0</v>
      </c>
      <c r="Y56" s="18">
        <f t="shared" si="9"/>
        <v>0</v>
      </c>
      <c r="Z56" s="18">
        <f t="shared" si="10"/>
        <v>0</v>
      </c>
      <c r="AA56" s="18">
        <f t="shared" si="11"/>
        <v>0</v>
      </c>
      <c r="AB56" s="18">
        <f t="shared" si="12"/>
        <v>0</v>
      </c>
      <c r="AC56" s="18">
        <f t="shared" si="13"/>
        <v>0</v>
      </c>
      <c r="AD56" s="18">
        <f t="shared" si="14"/>
        <v>0</v>
      </c>
      <c r="AE56" s="18">
        <f t="shared" si="15"/>
        <v>0</v>
      </c>
      <c r="AF56" s="18">
        <f t="shared" si="16"/>
        <v>0</v>
      </c>
      <c r="AG56" s="18">
        <f t="shared" si="17"/>
        <v>0</v>
      </c>
    </row>
    <row r="57" spans="3:33" ht="30" customHeight="1">
      <c r="C57" s="210">
        <v>44</v>
      </c>
      <c r="D57" s="220"/>
      <c r="E57" s="210"/>
      <c r="F57" s="137" t="str">
        <f>IF(E57=0," ",VLOOKUP(E57,BIODATA!$A$13:$C$57,2,FALSE))</f>
        <v xml:space="preserve"> </v>
      </c>
      <c r="G57" s="210"/>
      <c r="H57" s="135" t="str">
        <f>IF(G57=0," ",VLOOKUP(G57,'KI2'!$B$9:$F$76,2,FALSE))</f>
        <v xml:space="preserve"> </v>
      </c>
      <c r="I57" s="261"/>
      <c r="J57" s="182" t="str">
        <f t="shared" si="0"/>
        <v xml:space="preserve"> </v>
      </c>
      <c r="K57" s="182" t="str">
        <f t="shared" si="1"/>
        <v/>
      </c>
      <c r="L57" s="378"/>
      <c r="M57" s="261"/>
      <c r="N57" s="219" t="str">
        <f t="shared" si="2"/>
        <v xml:space="preserve"> </v>
      </c>
      <c r="O57" s="219" t="str">
        <f t="shared" si="3"/>
        <v/>
      </c>
      <c r="P57" s="261"/>
      <c r="R57" s="18">
        <v>44</v>
      </c>
      <c r="S57" s="22">
        <f>VLOOKUP(R57,BIODATA!$A$13:$C$57,2,FALSE)</f>
        <v>0</v>
      </c>
      <c r="T57" s="18">
        <f t="shared" si="4"/>
        <v>0</v>
      </c>
      <c r="U57" s="18">
        <f t="shared" si="5"/>
        <v>0</v>
      </c>
      <c r="V57" s="18">
        <f t="shared" si="6"/>
        <v>0</v>
      </c>
      <c r="W57" s="18">
        <f t="shared" si="7"/>
        <v>0</v>
      </c>
      <c r="X57" s="18">
        <f t="shared" si="8"/>
        <v>0</v>
      </c>
      <c r="Y57" s="18">
        <f t="shared" si="9"/>
        <v>0</v>
      </c>
      <c r="Z57" s="18">
        <f t="shared" si="10"/>
        <v>0</v>
      </c>
      <c r="AA57" s="18">
        <f t="shared" si="11"/>
        <v>0</v>
      </c>
      <c r="AB57" s="18">
        <f t="shared" si="12"/>
        <v>0</v>
      </c>
      <c r="AC57" s="18">
        <f t="shared" si="13"/>
        <v>0</v>
      </c>
      <c r="AD57" s="18">
        <f t="shared" si="14"/>
        <v>0</v>
      </c>
      <c r="AE57" s="18">
        <f t="shared" si="15"/>
        <v>0</v>
      </c>
      <c r="AF57" s="18">
        <f t="shared" si="16"/>
        <v>0</v>
      </c>
      <c r="AG57" s="18">
        <f t="shared" si="17"/>
        <v>0</v>
      </c>
    </row>
    <row r="58" spans="3:33" ht="30" customHeight="1">
      <c r="C58" s="210">
        <v>45</v>
      </c>
      <c r="D58" s="220"/>
      <c r="E58" s="210"/>
      <c r="F58" s="137" t="str">
        <f>IF(E58=0," ",VLOOKUP(E58,BIODATA!$A$13:$C$57,2,FALSE))</f>
        <v xml:space="preserve"> </v>
      </c>
      <c r="G58" s="210"/>
      <c r="H58" s="135" t="str">
        <f>IF(G58=0," ",VLOOKUP(G58,'KI2'!$B$9:$F$76,2,FALSE))</f>
        <v xml:space="preserve"> </v>
      </c>
      <c r="I58" s="261"/>
      <c r="J58" s="182" t="str">
        <f t="shared" si="0"/>
        <v xml:space="preserve"> </v>
      </c>
      <c r="K58" s="182" t="str">
        <f t="shared" si="1"/>
        <v/>
      </c>
      <c r="L58" s="378"/>
      <c r="M58" s="261"/>
      <c r="N58" s="219" t="str">
        <f t="shared" si="2"/>
        <v xml:space="preserve"> </v>
      </c>
      <c r="O58" s="219" t="str">
        <f t="shared" si="3"/>
        <v/>
      </c>
      <c r="P58" s="261"/>
      <c r="R58" s="18">
        <v>45</v>
      </c>
      <c r="S58" s="22">
        <f>VLOOKUP(R58,BIODATA!$A$13:$C$57,2,FALSE)</f>
        <v>0</v>
      </c>
      <c r="T58" s="18">
        <f t="shared" si="4"/>
        <v>0</v>
      </c>
      <c r="U58" s="18">
        <f t="shared" si="5"/>
        <v>0</v>
      </c>
      <c r="V58" s="18">
        <f t="shared" si="6"/>
        <v>0</v>
      </c>
      <c r="W58" s="18">
        <f t="shared" si="7"/>
        <v>0</v>
      </c>
      <c r="X58" s="18">
        <f t="shared" si="8"/>
        <v>0</v>
      </c>
      <c r="Y58" s="18">
        <f t="shared" si="9"/>
        <v>0</v>
      </c>
      <c r="Z58" s="18">
        <f t="shared" si="10"/>
        <v>0</v>
      </c>
      <c r="AA58" s="18">
        <f t="shared" si="11"/>
        <v>0</v>
      </c>
      <c r="AB58" s="18">
        <f t="shared" si="12"/>
        <v>0</v>
      </c>
      <c r="AC58" s="18">
        <f t="shared" si="13"/>
        <v>0</v>
      </c>
      <c r="AD58" s="18">
        <f t="shared" si="14"/>
        <v>0</v>
      </c>
      <c r="AE58" s="18">
        <f t="shared" si="15"/>
        <v>0</v>
      </c>
      <c r="AF58" s="18">
        <f t="shared" si="16"/>
        <v>0</v>
      </c>
      <c r="AG58" s="18">
        <f t="shared" si="17"/>
        <v>0</v>
      </c>
    </row>
    <row r="59" spans="3:33" ht="30" customHeight="1">
      <c r="C59" s="210">
        <v>46</v>
      </c>
      <c r="D59" s="220"/>
      <c r="E59" s="210"/>
      <c r="F59" s="137" t="str">
        <f>IF(E59=0," ",VLOOKUP(E59,BIODATA!$A$13:$C$57,2,FALSE))</f>
        <v xml:space="preserve"> </v>
      </c>
      <c r="G59" s="210"/>
      <c r="H59" s="135" t="str">
        <f>IF(G59=0," ",VLOOKUP(G59,'KI2'!$B$9:$F$76,2,FALSE))</f>
        <v xml:space="preserve"> </v>
      </c>
      <c r="I59" s="261"/>
      <c r="J59" s="182" t="str">
        <f t="shared" si="0"/>
        <v xml:space="preserve"> </v>
      </c>
      <c r="K59" s="182" t="str">
        <f t="shared" si="1"/>
        <v/>
      </c>
      <c r="L59" s="378"/>
      <c r="M59" s="261"/>
      <c r="N59" s="219" t="str">
        <f t="shared" si="2"/>
        <v xml:space="preserve"> </v>
      </c>
      <c r="O59" s="219" t="str">
        <f t="shared" si="3"/>
        <v/>
      </c>
      <c r="P59" s="261"/>
    </row>
    <row r="60" spans="3:33" ht="30" customHeight="1">
      <c r="C60" s="210">
        <v>47</v>
      </c>
      <c r="D60" s="220"/>
      <c r="E60" s="210"/>
      <c r="F60" s="137" t="str">
        <f>IF(E60=0," ",VLOOKUP(E60,BIODATA!$A$13:$C$57,2,FALSE))</f>
        <v xml:space="preserve"> </v>
      </c>
      <c r="G60" s="210"/>
      <c r="H60" s="135" t="str">
        <f>IF(G60=0," ",VLOOKUP(G60,'KI2'!$B$9:$F$76,2,FALSE))</f>
        <v xml:space="preserve"> </v>
      </c>
      <c r="I60" s="261"/>
      <c r="J60" s="182" t="str">
        <f t="shared" si="0"/>
        <v xml:space="preserve"> </v>
      </c>
      <c r="K60" s="182" t="str">
        <f t="shared" si="1"/>
        <v/>
      </c>
      <c r="L60" s="378"/>
      <c r="M60" s="261"/>
      <c r="N60" s="219" t="str">
        <f t="shared" si="2"/>
        <v xml:space="preserve"> </v>
      </c>
      <c r="O60" s="219" t="str">
        <f t="shared" si="3"/>
        <v/>
      </c>
      <c r="P60" s="261"/>
    </row>
    <row r="61" spans="3:33" ht="30" customHeight="1">
      <c r="C61" s="210">
        <v>48</v>
      </c>
      <c r="D61" s="220"/>
      <c r="E61" s="210"/>
      <c r="F61" s="137" t="str">
        <f>IF(E61=0," ",VLOOKUP(E61,BIODATA!$A$13:$C$57,2,FALSE))</f>
        <v xml:space="preserve"> </v>
      </c>
      <c r="G61" s="210"/>
      <c r="H61" s="135" t="str">
        <f>IF(G61=0," ",VLOOKUP(G61,'KI2'!$B$9:$F$76,2,FALSE))</f>
        <v xml:space="preserve"> </v>
      </c>
      <c r="I61" s="261"/>
      <c r="J61" s="182" t="str">
        <f t="shared" si="0"/>
        <v xml:space="preserve"> </v>
      </c>
      <c r="K61" s="182" t="str">
        <f t="shared" si="1"/>
        <v/>
      </c>
      <c r="L61" s="378"/>
      <c r="M61" s="261"/>
      <c r="N61" s="219" t="str">
        <f t="shared" si="2"/>
        <v xml:space="preserve"> </v>
      </c>
      <c r="O61" s="219" t="str">
        <f t="shared" si="3"/>
        <v/>
      </c>
      <c r="P61" s="261"/>
    </row>
    <row r="62" spans="3:33" ht="30" customHeight="1">
      <c r="C62" s="210">
        <v>49</v>
      </c>
      <c r="D62" s="220"/>
      <c r="E62" s="210"/>
      <c r="F62" s="137" t="str">
        <f>IF(E62=0," ",VLOOKUP(E62,BIODATA!$A$13:$C$57,2,FALSE))</f>
        <v xml:space="preserve"> </v>
      </c>
      <c r="G62" s="210"/>
      <c r="H62" s="135" t="str">
        <f>IF(G62=0," ",VLOOKUP(G62,'KI2'!$B$9:$F$76,2,FALSE))</f>
        <v xml:space="preserve"> </v>
      </c>
      <c r="I62" s="261"/>
      <c r="J62" s="182" t="str">
        <f t="shared" si="0"/>
        <v xml:space="preserve"> </v>
      </c>
      <c r="K62" s="182" t="str">
        <f t="shared" si="1"/>
        <v/>
      </c>
      <c r="L62" s="378"/>
      <c r="M62" s="261"/>
      <c r="N62" s="219" t="str">
        <f t="shared" si="2"/>
        <v xml:space="preserve"> </v>
      </c>
      <c r="O62" s="219" t="str">
        <f t="shared" si="3"/>
        <v/>
      </c>
      <c r="P62" s="261"/>
    </row>
    <row r="63" spans="3:33" ht="30" customHeight="1">
      <c r="C63" s="210">
        <v>50</v>
      </c>
      <c r="D63" s="220"/>
      <c r="E63" s="210"/>
      <c r="F63" s="137" t="str">
        <f>IF(E63=0," ",VLOOKUP(E63,BIODATA!$A$13:$C$57,2,FALSE))</f>
        <v xml:space="preserve"> </v>
      </c>
      <c r="G63" s="210"/>
      <c r="H63" s="135" t="str">
        <f>IF(G63=0," ",VLOOKUP(G63,'KI2'!$B$9:$F$76,2,FALSE))</f>
        <v xml:space="preserve"> </v>
      </c>
      <c r="I63" s="261"/>
      <c r="J63" s="182" t="str">
        <f t="shared" si="0"/>
        <v xml:space="preserve"> </v>
      </c>
      <c r="K63" s="182" t="str">
        <f t="shared" si="1"/>
        <v/>
      </c>
      <c r="L63" s="378"/>
      <c r="M63" s="261"/>
      <c r="N63" s="219" t="str">
        <f t="shared" si="2"/>
        <v xml:space="preserve"> </v>
      </c>
      <c r="O63" s="219" t="str">
        <f t="shared" si="3"/>
        <v/>
      </c>
      <c r="P63" s="261"/>
    </row>
    <row r="64" spans="3:33" ht="30" customHeight="1">
      <c r="C64" s="210">
        <v>51</v>
      </c>
      <c r="D64" s="220"/>
      <c r="E64" s="210"/>
      <c r="F64" s="137" t="str">
        <f>IF(E64=0," ",VLOOKUP(E64,BIODATA!$A$13:$C$57,2,FALSE))</f>
        <v xml:space="preserve"> </v>
      </c>
      <c r="G64" s="210"/>
      <c r="H64" s="135" t="str">
        <f>IF(G64=0," ",VLOOKUP(G64,'KI2'!$B$9:$F$76,2,FALSE))</f>
        <v xml:space="preserve"> </v>
      </c>
      <c r="I64" s="261"/>
      <c r="J64" s="182" t="str">
        <f t="shared" si="0"/>
        <v xml:space="preserve"> </v>
      </c>
      <c r="K64" s="182" t="str">
        <f t="shared" si="1"/>
        <v/>
      </c>
      <c r="L64" s="378"/>
      <c r="M64" s="261"/>
      <c r="N64" s="219" t="str">
        <f t="shared" si="2"/>
        <v xml:space="preserve"> </v>
      </c>
      <c r="O64" s="219" t="str">
        <f t="shared" si="3"/>
        <v/>
      </c>
      <c r="P64" s="261"/>
    </row>
    <row r="65" spans="3:16" ht="30" customHeight="1">
      <c r="C65" s="210">
        <v>52</v>
      </c>
      <c r="D65" s="220"/>
      <c r="E65" s="210"/>
      <c r="F65" s="137" t="str">
        <f>IF(E65=0," ",VLOOKUP(E65,BIODATA!$A$13:$C$57,2,FALSE))</f>
        <v xml:space="preserve"> </v>
      </c>
      <c r="G65" s="210"/>
      <c r="H65" s="135" t="str">
        <f>IF(G65=0," ",VLOOKUP(G65,'KI2'!$B$9:$F$76,2,FALSE))</f>
        <v xml:space="preserve"> </v>
      </c>
      <c r="I65" s="261"/>
      <c r="J65" s="182" t="str">
        <f t="shared" si="0"/>
        <v xml:space="preserve"> </v>
      </c>
      <c r="K65" s="182" t="str">
        <f t="shared" si="1"/>
        <v/>
      </c>
      <c r="L65" s="378"/>
      <c r="M65" s="261"/>
      <c r="N65" s="219" t="str">
        <f t="shared" si="2"/>
        <v xml:space="preserve"> </v>
      </c>
      <c r="O65" s="219" t="str">
        <f t="shared" si="3"/>
        <v/>
      </c>
      <c r="P65" s="261"/>
    </row>
    <row r="66" spans="3:16" ht="30" customHeight="1">
      <c r="C66" s="210">
        <v>53</v>
      </c>
      <c r="D66" s="220"/>
      <c r="E66" s="210"/>
      <c r="F66" s="137" t="str">
        <f>IF(E66=0," ",VLOOKUP(E66,BIODATA!$A$13:$C$57,2,FALSE))</f>
        <v xml:space="preserve"> </v>
      </c>
      <c r="G66" s="210"/>
      <c r="H66" s="135" t="str">
        <f>IF(G66=0," ",VLOOKUP(G66,'KI2'!$B$9:$F$76,2,FALSE))</f>
        <v xml:space="preserve"> </v>
      </c>
      <c r="I66" s="261"/>
      <c r="J66" s="182" t="str">
        <f t="shared" si="0"/>
        <v xml:space="preserve"> </v>
      </c>
      <c r="K66" s="182" t="str">
        <f t="shared" si="1"/>
        <v/>
      </c>
      <c r="L66" s="378"/>
      <c r="M66" s="261"/>
      <c r="N66" s="219" t="str">
        <f t="shared" si="2"/>
        <v xml:space="preserve"> </v>
      </c>
      <c r="O66" s="219" t="str">
        <f t="shared" si="3"/>
        <v/>
      </c>
      <c r="P66" s="261"/>
    </row>
    <row r="67" spans="3:16" ht="30" customHeight="1">
      <c r="C67" s="210">
        <v>54</v>
      </c>
      <c r="D67" s="220"/>
      <c r="E67" s="210"/>
      <c r="F67" s="137" t="str">
        <f>IF(E67=0," ",VLOOKUP(E67,BIODATA!$A$13:$C$57,2,FALSE))</f>
        <v xml:space="preserve"> </v>
      </c>
      <c r="G67" s="210"/>
      <c r="H67" s="135" t="str">
        <f>IF(G67=0," ",VLOOKUP(G67,'KI2'!$B$9:$F$76,2,FALSE))</f>
        <v xml:space="preserve"> </v>
      </c>
      <c r="I67" s="261"/>
      <c r="J67" s="182" t="str">
        <f t="shared" si="0"/>
        <v xml:space="preserve"> </v>
      </c>
      <c r="K67" s="182" t="str">
        <f t="shared" si="1"/>
        <v/>
      </c>
      <c r="L67" s="378"/>
      <c r="M67" s="261"/>
      <c r="N67" s="219" t="str">
        <f t="shared" si="2"/>
        <v xml:space="preserve"> </v>
      </c>
      <c r="O67" s="219" t="str">
        <f t="shared" si="3"/>
        <v/>
      </c>
      <c r="P67" s="261"/>
    </row>
    <row r="68" spans="3:16" ht="30" customHeight="1">
      <c r="C68" s="210">
        <v>55</v>
      </c>
      <c r="D68" s="220"/>
      <c r="E68" s="210"/>
      <c r="F68" s="137" t="str">
        <f>IF(E68=0," ",VLOOKUP(E68,BIODATA!$A$13:$C$57,2,FALSE))</f>
        <v xml:space="preserve"> </v>
      </c>
      <c r="G68" s="210"/>
      <c r="H68" s="135" t="str">
        <f>IF(G68=0," ",VLOOKUP(G68,'KI2'!$B$9:$F$76,2,FALSE))</f>
        <v xml:space="preserve"> </v>
      </c>
      <c r="I68" s="261"/>
      <c r="J68" s="182" t="str">
        <f t="shared" si="0"/>
        <v xml:space="preserve"> </v>
      </c>
      <c r="K68" s="182" t="str">
        <f t="shared" si="1"/>
        <v/>
      </c>
      <c r="L68" s="378"/>
      <c r="M68" s="261"/>
      <c r="N68" s="219" t="str">
        <f t="shared" si="2"/>
        <v xml:space="preserve"> </v>
      </c>
      <c r="O68" s="219" t="str">
        <f t="shared" si="3"/>
        <v/>
      </c>
      <c r="P68" s="261"/>
    </row>
    <row r="69" spans="3:16" ht="30" customHeight="1">
      <c r="C69" s="210">
        <v>56</v>
      </c>
      <c r="D69" s="220"/>
      <c r="E69" s="210"/>
      <c r="F69" s="137" t="str">
        <f>IF(E69=0," ",VLOOKUP(E69,BIODATA!$A$13:$C$57,2,FALSE))</f>
        <v xml:space="preserve"> </v>
      </c>
      <c r="G69" s="210"/>
      <c r="H69" s="135" t="str">
        <f>IF(G69=0," ",VLOOKUP(G69,'KI2'!$B$9:$F$76,2,FALSE))</f>
        <v xml:space="preserve"> </v>
      </c>
      <c r="I69" s="261"/>
      <c r="J69" s="182" t="str">
        <f t="shared" si="0"/>
        <v xml:space="preserve"> </v>
      </c>
      <c r="K69" s="182" t="str">
        <f t="shared" si="1"/>
        <v/>
      </c>
      <c r="L69" s="378"/>
      <c r="M69" s="261"/>
      <c r="N69" s="219" t="str">
        <f t="shared" si="2"/>
        <v xml:space="preserve"> </v>
      </c>
      <c r="O69" s="219" t="str">
        <f t="shared" si="3"/>
        <v/>
      </c>
      <c r="P69" s="261"/>
    </row>
    <row r="70" spans="3:16" ht="30" customHeight="1">
      <c r="C70" s="210">
        <v>57</v>
      </c>
      <c r="D70" s="220"/>
      <c r="E70" s="210"/>
      <c r="F70" s="137" t="str">
        <f>IF(E70=0," ",VLOOKUP(E70,BIODATA!$A$13:$C$57,2,FALSE))</f>
        <v xml:space="preserve"> </v>
      </c>
      <c r="G70" s="210"/>
      <c r="H70" s="135" t="str">
        <f>IF(G70=0," ",VLOOKUP(G70,'KI2'!$B$9:$F$76,2,FALSE))</f>
        <v xml:space="preserve"> </v>
      </c>
      <c r="I70" s="261"/>
      <c r="J70" s="182" t="str">
        <f t="shared" si="0"/>
        <v xml:space="preserve"> </v>
      </c>
      <c r="K70" s="182" t="str">
        <f t="shared" si="1"/>
        <v/>
      </c>
      <c r="L70" s="378"/>
      <c r="M70" s="261"/>
      <c r="N70" s="219" t="str">
        <f t="shared" si="2"/>
        <v xml:space="preserve"> </v>
      </c>
      <c r="O70" s="219" t="str">
        <f t="shared" si="3"/>
        <v/>
      </c>
      <c r="P70" s="261"/>
    </row>
    <row r="71" spans="3:16" ht="30" customHeight="1">
      <c r="C71" s="210">
        <v>58</v>
      </c>
      <c r="D71" s="220"/>
      <c r="E71" s="210"/>
      <c r="F71" s="137" t="str">
        <f>IF(E71=0," ",VLOOKUP(E71,BIODATA!$A$13:$C$57,2,FALSE))</f>
        <v xml:space="preserve"> </v>
      </c>
      <c r="G71" s="210"/>
      <c r="H71" s="135" t="str">
        <f>IF(G71=0," ",VLOOKUP(G71,'KI2'!$B$9:$F$76,2,FALSE))</f>
        <v xml:space="preserve"> </v>
      </c>
      <c r="I71" s="261"/>
      <c r="J71" s="182" t="str">
        <f t="shared" si="0"/>
        <v xml:space="preserve"> </v>
      </c>
      <c r="K71" s="182" t="str">
        <f t="shared" si="1"/>
        <v/>
      </c>
      <c r="L71" s="378"/>
      <c r="M71" s="261"/>
      <c r="N71" s="219" t="str">
        <f t="shared" si="2"/>
        <v xml:space="preserve"> </v>
      </c>
      <c r="O71" s="219" t="str">
        <f t="shared" si="3"/>
        <v/>
      </c>
      <c r="P71" s="261"/>
    </row>
    <row r="72" spans="3:16" ht="30" customHeight="1">
      <c r="C72" s="210">
        <v>59</v>
      </c>
      <c r="D72" s="220"/>
      <c r="E72" s="210"/>
      <c r="F72" s="137" t="str">
        <f>IF(E72=0," ",VLOOKUP(E72,BIODATA!$A$13:$C$57,2,FALSE))</f>
        <v xml:space="preserve"> </v>
      </c>
      <c r="G72" s="210"/>
      <c r="H72" s="135" t="str">
        <f>IF(G72=0," ",VLOOKUP(G72,'KI2'!$B$9:$F$76,2,FALSE))</f>
        <v xml:space="preserve"> </v>
      </c>
      <c r="I72" s="261"/>
      <c r="J72" s="182" t="str">
        <f t="shared" si="0"/>
        <v xml:space="preserve"> </v>
      </c>
      <c r="K72" s="182" t="str">
        <f t="shared" si="1"/>
        <v/>
      </c>
      <c r="L72" s="378"/>
      <c r="M72" s="261"/>
      <c r="N72" s="219" t="str">
        <f t="shared" si="2"/>
        <v xml:space="preserve"> </v>
      </c>
      <c r="O72" s="219" t="str">
        <f t="shared" si="3"/>
        <v/>
      </c>
      <c r="P72" s="261"/>
    </row>
    <row r="73" spans="3:16" ht="30" customHeight="1">
      <c r="C73" s="210">
        <v>60</v>
      </c>
      <c r="D73" s="220"/>
      <c r="E73" s="210"/>
      <c r="F73" s="137" t="str">
        <f>IF(E73=0," ",VLOOKUP(E73,BIODATA!$A$13:$C$57,2,FALSE))</f>
        <v xml:space="preserve"> </v>
      </c>
      <c r="G73" s="210"/>
      <c r="H73" s="135" t="str">
        <f>IF(G73=0," ",VLOOKUP(G73,'KI2'!$B$9:$F$76,2,FALSE))</f>
        <v xml:space="preserve"> </v>
      </c>
      <c r="I73" s="261"/>
      <c r="J73" s="182" t="str">
        <f t="shared" si="0"/>
        <v xml:space="preserve"> </v>
      </c>
      <c r="K73" s="182" t="str">
        <f t="shared" si="1"/>
        <v/>
      </c>
      <c r="L73" s="378"/>
      <c r="M73" s="261"/>
      <c r="N73" s="219" t="str">
        <f t="shared" si="2"/>
        <v xml:space="preserve"> </v>
      </c>
      <c r="O73" s="219" t="str">
        <f t="shared" si="3"/>
        <v/>
      </c>
      <c r="P73" s="261"/>
    </row>
    <row r="74" spans="3:16" ht="30" customHeight="1">
      <c r="C74" s="210">
        <v>61</v>
      </c>
      <c r="D74" s="220"/>
      <c r="E74" s="210"/>
      <c r="F74" s="137" t="str">
        <f>IF(E74=0," ",VLOOKUP(E74,BIODATA!$A$13:$C$57,2,FALSE))</f>
        <v xml:space="preserve"> </v>
      </c>
      <c r="G74" s="210"/>
      <c r="H74" s="135" t="str">
        <f>IF(G74=0," ",VLOOKUP(G74,'KI2'!$B$9:$F$76,2,FALSE))</f>
        <v xml:space="preserve"> </v>
      </c>
      <c r="I74" s="261"/>
      <c r="J74" s="182" t="str">
        <f t="shared" si="0"/>
        <v xml:space="preserve"> </v>
      </c>
      <c r="K74" s="182" t="str">
        <f t="shared" si="1"/>
        <v/>
      </c>
      <c r="L74" s="378"/>
      <c r="M74" s="261"/>
      <c r="N74" s="219" t="str">
        <f t="shared" si="2"/>
        <v xml:space="preserve"> </v>
      </c>
      <c r="O74" s="219" t="str">
        <f t="shared" si="3"/>
        <v/>
      </c>
      <c r="P74" s="261"/>
    </row>
    <row r="75" spans="3:16" ht="30" customHeight="1">
      <c r="C75" s="210">
        <v>62</v>
      </c>
      <c r="D75" s="220"/>
      <c r="E75" s="210"/>
      <c r="F75" s="137" t="str">
        <f>IF(E75=0," ",VLOOKUP(E75,BIODATA!$A$13:$C$57,2,FALSE))</f>
        <v xml:space="preserve"> </v>
      </c>
      <c r="G75" s="210"/>
      <c r="H75" s="135" t="str">
        <f>IF(G75=0," ",VLOOKUP(G75,'KI2'!$B$9:$F$76,2,FALSE))</f>
        <v xml:space="preserve"> </v>
      </c>
      <c r="I75" s="261"/>
      <c r="J75" s="182" t="str">
        <f t="shared" si="0"/>
        <v xml:space="preserve"> </v>
      </c>
      <c r="K75" s="182" t="str">
        <f t="shared" si="1"/>
        <v/>
      </c>
      <c r="L75" s="378"/>
      <c r="M75" s="261"/>
      <c r="N75" s="219" t="str">
        <f t="shared" si="2"/>
        <v xml:space="preserve"> </v>
      </c>
      <c r="O75" s="219" t="str">
        <f t="shared" si="3"/>
        <v/>
      </c>
      <c r="P75" s="261"/>
    </row>
    <row r="76" spans="3:16" ht="30" customHeight="1">
      <c r="C76" s="210">
        <v>63</v>
      </c>
      <c r="D76" s="220"/>
      <c r="E76" s="210"/>
      <c r="F76" s="137" t="str">
        <f>IF(E76=0," ",VLOOKUP(E76,BIODATA!$A$13:$C$57,2,FALSE))</f>
        <v xml:space="preserve"> </v>
      </c>
      <c r="G76" s="210"/>
      <c r="H76" s="135" t="str">
        <f>IF(G76=0," ",VLOOKUP(G76,'KI2'!$B$9:$F$76,2,FALSE))</f>
        <v xml:space="preserve"> </v>
      </c>
      <c r="I76" s="261"/>
      <c r="J76" s="182" t="str">
        <f t="shared" si="0"/>
        <v xml:space="preserve"> </v>
      </c>
      <c r="K76" s="182" t="str">
        <f t="shared" si="1"/>
        <v/>
      </c>
      <c r="L76" s="378"/>
      <c r="M76" s="261"/>
      <c r="N76" s="219" t="str">
        <f t="shared" si="2"/>
        <v xml:space="preserve"> </v>
      </c>
      <c r="O76" s="219" t="str">
        <f t="shared" si="3"/>
        <v/>
      </c>
      <c r="P76" s="261"/>
    </row>
    <row r="77" spans="3:16" ht="30" customHeight="1">
      <c r="C77" s="210">
        <v>64</v>
      </c>
      <c r="D77" s="220"/>
      <c r="E77" s="210"/>
      <c r="F77" s="137" t="str">
        <f>IF(E77=0," ",VLOOKUP(E77,BIODATA!$A$13:$C$57,2,FALSE))</f>
        <v xml:space="preserve"> </v>
      </c>
      <c r="G77" s="210"/>
      <c r="H77" s="135" t="str">
        <f>IF(G77=0," ",VLOOKUP(G77,'KI2'!$B$9:$F$76,2,FALSE))</f>
        <v xml:space="preserve"> </v>
      </c>
      <c r="I77" s="261"/>
      <c r="J77" s="182" t="str">
        <f t="shared" si="0"/>
        <v xml:space="preserve"> </v>
      </c>
      <c r="K77" s="182" t="str">
        <f t="shared" si="1"/>
        <v/>
      </c>
      <c r="L77" s="378"/>
      <c r="M77" s="261"/>
      <c r="N77" s="219" t="str">
        <f t="shared" si="2"/>
        <v xml:space="preserve"> </v>
      </c>
      <c r="O77" s="219" t="str">
        <f t="shared" si="3"/>
        <v/>
      </c>
      <c r="P77" s="261"/>
    </row>
    <row r="78" spans="3:16" ht="30" customHeight="1">
      <c r="C78" s="210">
        <v>65</v>
      </c>
      <c r="D78" s="220"/>
      <c r="E78" s="210"/>
      <c r="F78" s="137" t="str">
        <f>IF(E78=0," ",VLOOKUP(E78,BIODATA!$A$13:$C$57,2,FALSE))</f>
        <v xml:space="preserve"> </v>
      </c>
      <c r="G78" s="210"/>
      <c r="H78" s="135" t="str">
        <f>IF(G78=0," ",VLOOKUP(G78,'KI2'!$B$9:$F$76,2,FALSE))</f>
        <v xml:space="preserve"> </v>
      </c>
      <c r="I78" s="261"/>
      <c r="J78" s="182" t="str">
        <f t="shared" si="0"/>
        <v xml:space="preserve"> </v>
      </c>
      <c r="K78" s="182" t="str">
        <f t="shared" si="1"/>
        <v/>
      </c>
      <c r="L78" s="378"/>
      <c r="M78" s="261"/>
      <c r="N78" s="219" t="str">
        <f t="shared" si="2"/>
        <v xml:space="preserve"> </v>
      </c>
      <c r="O78" s="219" t="str">
        <f t="shared" si="3"/>
        <v/>
      </c>
      <c r="P78" s="261"/>
    </row>
    <row r="79" spans="3:16" ht="30" customHeight="1">
      <c r="C79" s="210">
        <v>66</v>
      </c>
      <c r="D79" s="220"/>
      <c r="E79" s="210"/>
      <c r="F79" s="137" t="str">
        <f>IF(E79=0," ",VLOOKUP(E79,BIODATA!$A$13:$C$57,2,FALSE))</f>
        <v xml:space="preserve"> </v>
      </c>
      <c r="G79" s="210"/>
      <c r="H79" s="135" t="str">
        <f>IF(G79=0," ",VLOOKUP(G79,'KI2'!$B$9:$F$76,2,FALSE))</f>
        <v xml:space="preserve"> </v>
      </c>
      <c r="I79" s="261"/>
      <c r="J79" s="182" t="str">
        <f t="shared" ref="J79:J142" si="18">IF(I79=0," ",1)</f>
        <v xml:space="preserve"> </v>
      </c>
      <c r="K79" s="182" t="str">
        <f t="shared" ref="K79:K142" si="19">IF(G79=0,"", IF(G79=1,"A", IF(G79=2,"B", IF(G79=3,"C", IF(G79=4,"D", IF(G79=5,"E", IF(G79=6,"F", IF(G79=7,"G"))))))))</f>
        <v/>
      </c>
      <c r="L79" s="378"/>
      <c r="M79" s="261"/>
      <c r="N79" s="219" t="str">
        <f t="shared" ref="N79:N142" si="20">IF(M79=0," ",1)</f>
        <v xml:space="preserve"> </v>
      </c>
      <c r="O79" s="219" t="str">
        <f t="shared" ref="O79:O142" si="21">IF(G79=0,"", IF(G79=1,"A", IF(G79=2,"B", IF(G79=3,"C", IF(G79=4,"D", IF(G79=5,"E", IF(G79=6,"F", IF(G79=7,"G"))))))))</f>
        <v/>
      </c>
      <c r="P79" s="261"/>
    </row>
    <row r="80" spans="3:16" ht="30" customHeight="1">
      <c r="C80" s="210">
        <v>67</v>
      </c>
      <c r="D80" s="220"/>
      <c r="E80" s="210"/>
      <c r="F80" s="137" t="str">
        <f>IF(E80=0," ",VLOOKUP(E80,BIODATA!$A$13:$C$57,2,FALSE))</f>
        <v xml:space="preserve"> </v>
      </c>
      <c r="G80" s="210"/>
      <c r="H80" s="135" t="str">
        <f>IF(G80=0," ",VLOOKUP(G80,'KI2'!$B$9:$F$76,2,FALSE))</f>
        <v xml:space="preserve"> </v>
      </c>
      <c r="I80" s="261"/>
      <c r="J80" s="182" t="str">
        <f t="shared" si="18"/>
        <v xml:space="preserve"> </v>
      </c>
      <c r="K80" s="182" t="str">
        <f t="shared" si="19"/>
        <v/>
      </c>
      <c r="L80" s="378"/>
      <c r="M80" s="261"/>
      <c r="N80" s="219" t="str">
        <f t="shared" si="20"/>
        <v xml:space="preserve"> </v>
      </c>
      <c r="O80" s="219" t="str">
        <f t="shared" si="21"/>
        <v/>
      </c>
      <c r="P80" s="261"/>
    </row>
    <row r="81" spans="3:16" ht="30" customHeight="1">
      <c r="C81" s="210">
        <v>68</v>
      </c>
      <c r="D81" s="220"/>
      <c r="E81" s="210"/>
      <c r="F81" s="137" t="str">
        <f>IF(E81=0," ",VLOOKUP(E81,BIODATA!$A$13:$C$57,2,FALSE))</f>
        <v xml:space="preserve"> </v>
      </c>
      <c r="G81" s="210"/>
      <c r="H81" s="135" t="str">
        <f>IF(G81=0," ",VLOOKUP(G81,'KI2'!$B$9:$F$76,2,FALSE))</f>
        <v xml:space="preserve"> </v>
      </c>
      <c r="I81" s="261"/>
      <c r="J81" s="182" t="str">
        <f t="shared" si="18"/>
        <v xml:space="preserve"> </v>
      </c>
      <c r="K81" s="182" t="str">
        <f t="shared" si="19"/>
        <v/>
      </c>
      <c r="L81" s="378"/>
      <c r="M81" s="261"/>
      <c r="N81" s="219" t="str">
        <f t="shared" si="20"/>
        <v xml:space="preserve"> </v>
      </c>
      <c r="O81" s="219" t="str">
        <f t="shared" si="21"/>
        <v/>
      </c>
      <c r="P81" s="261"/>
    </row>
    <row r="82" spans="3:16" ht="30" customHeight="1">
      <c r="C82" s="210">
        <v>69</v>
      </c>
      <c r="D82" s="220"/>
      <c r="E82" s="210"/>
      <c r="F82" s="137" t="str">
        <f>IF(E82=0," ",VLOOKUP(E82,BIODATA!$A$13:$C$57,2,FALSE))</f>
        <v xml:space="preserve"> </v>
      </c>
      <c r="G82" s="210"/>
      <c r="H82" s="135" t="str">
        <f>IF(G82=0," ",VLOOKUP(G82,'KI2'!$B$9:$F$76,2,FALSE))</f>
        <v xml:space="preserve"> </v>
      </c>
      <c r="I82" s="261"/>
      <c r="J82" s="182" t="str">
        <f t="shared" si="18"/>
        <v xml:space="preserve"> </v>
      </c>
      <c r="K82" s="182" t="str">
        <f t="shared" si="19"/>
        <v/>
      </c>
      <c r="L82" s="378"/>
      <c r="M82" s="261"/>
      <c r="N82" s="219" t="str">
        <f t="shared" si="20"/>
        <v xml:space="preserve"> </v>
      </c>
      <c r="O82" s="219" t="str">
        <f t="shared" si="21"/>
        <v/>
      </c>
      <c r="P82" s="261"/>
    </row>
    <row r="83" spans="3:16" ht="30" customHeight="1">
      <c r="C83" s="210">
        <v>70</v>
      </c>
      <c r="D83" s="220"/>
      <c r="E83" s="210"/>
      <c r="F83" s="137" t="str">
        <f>IF(E83=0," ",VLOOKUP(E83,BIODATA!$A$13:$C$57,2,FALSE))</f>
        <v xml:space="preserve"> </v>
      </c>
      <c r="G83" s="210"/>
      <c r="H83" s="135" t="str">
        <f>IF(G83=0," ",VLOOKUP(G83,'KI2'!$B$9:$F$76,2,FALSE))</f>
        <v xml:space="preserve"> </v>
      </c>
      <c r="I83" s="261"/>
      <c r="J83" s="182" t="str">
        <f t="shared" si="18"/>
        <v xml:space="preserve"> </v>
      </c>
      <c r="K83" s="182" t="str">
        <f t="shared" si="19"/>
        <v/>
      </c>
      <c r="L83" s="378"/>
      <c r="M83" s="261"/>
      <c r="N83" s="219" t="str">
        <f t="shared" si="20"/>
        <v xml:space="preserve"> </v>
      </c>
      <c r="O83" s="219" t="str">
        <f t="shared" si="21"/>
        <v/>
      </c>
      <c r="P83" s="261"/>
    </row>
    <row r="84" spans="3:16" ht="30" customHeight="1">
      <c r="C84" s="210">
        <v>71</v>
      </c>
      <c r="D84" s="220"/>
      <c r="E84" s="210"/>
      <c r="F84" s="137" t="str">
        <f>IF(E84=0," ",VLOOKUP(E84,BIODATA!$A$13:$C$57,2,FALSE))</f>
        <v xml:space="preserve"> </v>
      </c>
      <c r="G84" s="210"/>
      <c r="H84" s="135" t="str">
        <f>IF(G84=0," ",VLOOKUP(G84,'KI2'!$B$9:$F$76,2,FALSE))</f>
        <v xml:space="preserve"> </v>
      </c>
      <c r="I84" s="261"/>
      <c r="J84" s="182" t="str">
        <f t="shared" si="18"/>
        <v xml:space="preserve"> </v>
      </c>
      <c r="K84" s="182" t="str">
        <f t="shared" si="19"/>
        <v/>
      </c>
      <c r="L84" s="378"/>
      <c r="M84" s="261"/>
      <c r="N84" s="219" t="str">
        <f t="shared" si="20"/>
        <v xml:space="preserve"> </v>
      </c>
      <c r="O84" s="219" t="str">
        <f t="shared" si="21"/>
        <v/>
      </c>
      <c r="P84" s="261"/>
    </row>
    <row r="85" spans="3:16" ht="30" customHeight="1">
      <c r="C85" s="210">
        <v>72</v>
      </c>
      <c r="D85" s="220"/>
      <c r="E85" s="210"/>
      <c r="F85" s="137" t="str">
        <f>IF(E85=0," ",VLOOKUP(E85,BIODATA!$A$13:$C$57,2,FALSE))</f>
        <v xml:space="preserve"> </v>
      </c>
      <c r="G85" s="210"/>
      <c r="H85" s="135" t="str">
        <f>IF(G85=0," ",VLOOKUP(G85,'KI2'!$B$9:$F$76,2,FALSE))</f>
        <v xml:space="preserve"> </v>
      </c>
      <c r="I85" s="261"/>
      <c r="J85" s="182" t="str">
        <f t="shared" si="18"/>
        <v xml:space="preserve"> </v>
      </c>
      <c r="K85" s="182" t="str">
        <f t="shared" si="19"/>
        <v/>
      </c>
      <c r="L85" s="378"/>
      <c r="M85" s="261"/>
      <c r="N85" s="219" t="str">
        <f t="shared" si="20"/>
        <v xml:space="preserve"> </v>
      </c>
      <c r="O85" s="219" t="str">
        <f t="shared" si="21"/>
        <v/>
      </c>
      <c r="P85" s="261"/>
    </row>
    <row r="86" spans="3:16" ht="30" customHeight="1">
      <c r="C86" s="210">
        <v>73</v>
      </c>
      <c r="D86" s="220"/>
      <c r="E86" s="210"/>
      <c r="F86" s="137" t="str">
        <f>IF(E86=0," ",VLOOKUP(E86,BIODATA!$A$13:$C$57,2,FALSE))</f>
        <v xml:space="preserve"> </v>
      </c>
      <c r="G86" s="210"/>
      <c r="H86" s="135" t="str">
        <f>IF(G86=0," ",VLOOKUP(G86,'KI2'!$B$9:$F$76,2,FALSE))</f>
        <v xml:space="preserve"> </v>
      </c>
      <c r="I86" s="261"/>
      <c r="J86" s="182" t="str">
        <f t="shared" si="18"/>
        <v xml:space="preserve"> </v>
      </c>
      <c r="K86" s="182" t="str">
        <f t="shared" si="19"/>
        <v/>
      </c>
      <c r="L86" s="378"/>
      <c r="M86" s="261"/>
      <c r="N86" s="219" t="str">
        <f t="shared" si="20"/>
        <v xml:space="preserve"> </v>
      </c>
      <c r="O86" s="219" t="str">
        <f t="shared" si="21"/>
        <v/>
      </c>
      <c r="P86" s="261"/>
    </row>
    <row r="87" spans="3:16" ht="30" customHeight="1">
      <c r="C87" s="210">
        <v>74</v>
      </c>
      <c r="D87" s="220"/>
      <c r="E87" s="210"/>
      <c r="F87" s="137" t="str">
        <f>IF(E87=0," ",VLOOKUP(E87,BIODATA!$A$13:$C$57,2,FALSE))</f>
        <v xml:space="preserve"> </v>
      </c>
      <c r="G87" s="210"/>
      <c r="H87" s="135" t="str">
        <f>IF(G87=0," ",VLOOKUP(G87,'KI2'!$B$9:$F$76,2,FALSE))</f>
        <v xml:space="preserve"> </v>
      </c>
      <c r="I87" s="261"/>
      <c r="J87" s="182" t="str">
        <f t="shared" si="18"/>
        <v xml:space="preserve"> </v>
      </c>
      <c r="K87" s="182" t="str">
        <f t="shared" si="19"/>
        <v/>
      </c>
      <c r="L87" s="378"/>
      <c r="M87" s="261"/>
      <c r="N87" s="219" t="str">
        <f t="shared" si="20"/>
        <v xml:space="preserve"> </v>
      </c>
      <c r="O87" s="219" t="str">
        <f t="shared" si="21"/>
        <v/>
      </c>
      <c r="P87" s="261"/>
    </row>
    <row r="88" spans="3:16" ht="30" customHeight="1">
      <c r="C88" s="210">
        <v>75</v>
      </c>
      <c r="D88" s="220"/>
      <c r="E88" s="210"/>
      <c r="F88" s="137" t="str">
        <f>IF(E88=0," ",VLOOKUP(E88,BIODATA!$A$13:$C$57,2,FALSE))</f>
        <v xml:space="preserve"> </v>
      </c>
      <c r="G88" s="210"/>
      <c r="H88" s="135" t="str">
        <f>IF(G88=0," ",VLOOKUP(G88,'KI2'!$B$9:$F$76,2,FALSE))</f>
        <v xml:space="preserve"> </v>
      </c>
      <c r="I88" s="261"/>
      <c r="J88" s="182" t="str">
        <f t="shared" si="18"/>
        <v xml:space="preserve"> </v>
      </c>
      <c r="K88" s="182" t="str">
        <f t="shared" si="19"/>
        <v/>
      </c>
      <c r="L88" s="378"/>
      <c r="M88" s="261"/>
      <c r="N88" s="219" t="str">
        <f t="shared" si="20"/>
        <v xml:space="preserve"> </v>
      </c>
      <c r="O88" s="219" t="str">
        <f t="shared" si="21"/>
        <v/>
      </c>
      <c r="P88" s="261"/>
    </row>
    <row r="89" spans="3:16" ht="30" customHeight="1">
      <c r="C89" s="210">
        <v>76</v>
      </c>
      <c r="D89" s="220"/>
      <c r="E89" s="210"/>
      <c r="F89" s="137" t="str">
        <f>IF(E89=0," ",VLOOKUP(E89,BIODATA!$A$13:$C$57,2,FALSE))</f>
        <v xml:space="preserve"> </v>
      </c>
      <c r="G89" s="210"/>
      <c r="H89" s="135" t="str">
        <f>IF(G89=0," ",VLOOKUP(G89,'KI2'!$B$9:$F$76,2,FALSE))</f>
        <v xml:space="preserve"> </v>
      </c>
      <c r="I89" s="261"/>
      <c r="J89" s="182" t="str">
        <f t="shared" si="18"/>
        <v xml:space="preserve"> </v>
      </c>
      <c r="K89" s="182" t="str">
        <f t="shared" si="19"/>
        <v/>
      </c>
      <c r="L89" s="378"/>
      <c r="M89" s="261"/>
      <c r="N89" s="219" t="str">
        <f t="shared" si="20"/>
        <v xml:space="preserve"> </v>
      </c>
      <c r="O89" s="219" t="str">
        <f t="shared" si="21"/>
        <v/>
      </c>
      <c r="P89" s="261"/>
    </row>
    <row r="90" spans="3:16" ht="30" customHeight="1">
      <c r="C90" s="210">
        <v>77</v>
      </c>
      <c r="D90" s="220"/>
      <c r="E90" s="210"/>
      <c r="F90" s="137" t="str">
        <f>IF(E90=0," ",VLOOKUP(E90,BIODATA!$A$13:$C$57,2,FALSE))</f>
        <v xml:space="preserve"> </v>
      </c>
      <c r="G90" s="210"/>
      <c r="H90" s="135" t="str">
        <f>IF(G90=0," ",VLOOKUP(G90,'KI2'!$B$9:$F$76,2,FALSE))</f>
        <v xml:space="preserve"> </v>
      </c>
      <c r="I90" s="261"/>
      <c r="J90" s="182" t="str">
        <f t="shared" si="18"/>
        <v xml:space="preserve"> </v>
      </c>
      <c r="K90" s="182" t="str">
        <f t="shared" si="19"/>
        <v/>
      </c>
      <c r="L90" s="378"/>
      <c r="M90" s="261"/>
      <c r="N90" s="219" t="str">
        <f t="shared" si="20"/>
        <v xml:space="preserve"> </v>
      </c>
      <c r="O90" s="219" t="str">
        <f t="shared" si="21"/>
        <v/>
      </c>
      <c r="P90" s="261"/>
    </row>
    <row r="91" spans="3:16" ht="30" customHeight="1">
      <c r="C91" s="210">
        <v>78</v>
      </c>
      <c r="D91" s="220"/>
      <c r="E91" s="210"/>
      <c r="F91" s="137" t="str">
        <f>IF(E91=0," ",VLOOKUP(E91,BIODATA!$A$13:$C$57,2,FALSE))</f>
        <v xml:space="preserve"> </v>
      </c>
      <c r="G91" s="210"/>
      <c r="H91" s="135" t="str">
        <f>IF(G91=0," ",VLOOKUP(G91,'KI2'!$B$9:$F$76,2,FALSE))</f>
        <v xml:space="preserve"> </v>
      </c>
      <c r="I91" s="261"/>
      <c r="J91" s="182" t="str">
        <f t="shared" si="18"/>
        <v xml:space="preserve"> </v>
      </c>
      <c r="K91" s="182" t="str">
        <f t="shared" si="19"/>
        <v/>
      </c>
      <c r="L91" s="378"/>
      <c r="M91" s="261"/>
      <c r="N91" s="219" t="str">
        <f t="shared" si="20"/>
        <v xml:space="preserve"> </v>
      </c>
      <c r="O91" s="219" t="str">
        <f t="shared" si="21"/>
        <v/>
      </c>
      <c r="P91" s="261"/>
    </row>
    <row r="92" spans="3:16" ht="30" customHeight="1">
      <c r="C92" s="210">
        <v>79</v>
      </c>
      <c r="D92" s="220"/>
      <c r="E92" s="210"/>
      <c r="F92" s="137" t="str">
        <f>IF(E92=0," ",VLOOKUP(E92,BIODATA!$A$13:$C$57,2,FALSE))</f>
        <v xml:space="preserve"> </v>
      </c>
      <c r="G92" s="210"/>
      <c r="H92" s="135" t="str">
        <f>IF(G92=0," ",VLOOKUP(G92,'KI2'!$B$9:$F$76,2,FALSE))</f>
        <v xml:space="preserve"> </v>
      </c>
      <c r="I92" s="261"/>
      <c r="J92" s="182" t="str">
        <f t="shared" si="18"/>
        <v xml:space="preserve"> </v>
      </c>
      <c r="K92" s="182" t="str">
        <f t="shared" si="19"/>
        <v/>
      </c>
      <c r="L92" s="378"/>
      <c r="M92" s="261"/>
      <c r="N92" s="219" t="str">
        <f t="shared" si="20"/>
        <v xml:space="preserve"> </v>
      </c>
      <c r="O92" s="219" t="str">
        <f t="shared" si="21"/>
        <v/>
      </c>
      <c r="P92" s="261"/>
    </row>
    <row r="93" spans="3:16" ht="30" customHeight="1">
      <c r="C93" s="210">
        <v>80</v>
      </c>
      <c r="D93" s="220"/>
      <c r="E93" s="210"/>
      <c r="F93" s="137" t="str">
        <f>IF(E93=0," ",VLOOKUP(E93,BIODATA!$A$13:$C$57,2,FALSE))</f>
        <v xml:space="preserve"> </v>
      </c>
      <c r="G93" s="210"/>
      <c r="H93" s="135" t="str">
        <f>IF(G93=0," ",VLOOKUP(G93,'KI2'!$B$9:$F$76,2,FALSE))</f>
        <v xml:space="preserve"> </v>
      </c>
      <c r="I93" s="261"/>
      <c r="J93" s="182" t="str">
        <f t="shared" si="18"/>
        <v xml:space="preserve"> </v>
      </c>
      <c r="K93" s="182" t="str">
        <f t="shared" si="19"/>
        <v/>
      </c>
      <c r="L93" s="378"/>
      <c r="M93" s="261"/>
      <c r="N93" s="219" t="str">
        <f t="shared" si="20"/>
        <v xml:space="preserve"> </v>
      </c>
      <c r="O93" s="219" t="str">
        <f t="shared" si="21"/>
        <v/>
      </c>
      <c r="P93" s="261"/>
    </row>
    <row r="94" spans="3:16" ht="30" customHeight="1">
      <c r="C94" s="210">
        <v>81</v>
      </c>
      <c r="D94" s="220"/>
      <c r="E94" s="210"/>
      <c r="F94" s="137" t="str">
        <f>IF(E94=0," ",VLOOKUP(E94,BIODATA!$A$13:$C$57,2,FALSE))</f>
        <v xml:space="preserve"> </v>
      </c>
      <c r="G94" s="210"/>
      <c r="H94" s="135" t="str">
        <f>IF(G94=0," ",VLOOKUP(G94,'KI2'!$B$9:$F$76,2,FALSE))</f>
        <v xml:space="preserve"> </v>
      </c>
      <c r="I94" s="261"/>
      <c r="J94" s="182" t="str">
        <f t="shared" si="18"/>
        <v xml:space="preserve"> </v>
      </c>
      <c r="K94" s="182" t="str">
        <f t="shared" si="19"/>
        <v/>
      </c>
      <c r="L94" s="378"/>
      <c r="M94" s="261"/>
      <c r="N94" s="219" t="str">
        <f t="shared" si="20"/>
        <v xml:space="preserve"> </v>
      </c>
      <c r="O94" s="219" t="str">
        <f t="shared" si="21"/>
        <v/>
      </c>
      <c r="P94" s="261"/>
    </row>
    <row r="95" spans="3:16" ht="30" customHeight="1">
      <c r="C95" s="210">
        <v>82</v>
      </c>
      <c r="D95" s="220"/>
      <c r="E95" s="210"/>
      <c r="F95" s="137" t="str">
        <f>IF(E95=0," ",VLOOKUP(E95,BIODATA!$A$13:$C$57,2,FALSE))</f>
        <v xml:space="preserve"> </v>
      </c>
      <c r="G95" s="210"/>
      <c r="H95" s="135" t="str">
        <f>IF(G95=0," ",VLOOKUP(G95,'KI2'!$B$9:$F$76,2,FALSE))</f>
        <v xml:space="preserve"> </v>
      </c>
      <c r="I95" s="261"/>
      <c r="J95" s="182" t="str">
        <f t="shared" si="18"/>
        <v xml:space="preserve"> </v>
      </c>
      <c r="K95" s="182" t="str">
        <f t="shared" si="19"/>
        <v/>
      </c>
      <c r="L95" s="378"/>
      <c r="M95" s="261"/>
      <c r="N95" s="219" t="str">
        <f t="shared" si="20"/>
        <v xml:space="preserve"> </v>
      </c>
      <c r="O95" s="219" t="str">
        <f t="shared" si="21"/>
        <v/>
      </c>
      <c r="P95" s="261"/>
    </row>
    <row r="96" spans="3:16" ht="30" customHeight="1">
      <c r="C96" s="210">
        <v>83</v>
      </c>
      <c r="D96" s="220"/>
      <c r="E96" s="210"/>
      <c r="F96" s="137" t="str">
        <f>IF(E96=0," ",VLOOKUP(E96,BIODATA!$A$13:$C$57,2,FALSE))</f>
        <v xml:space="preserve"> </v>
      </c>
      <c r="G96" s="210"/>
      <c r="H96" s="135" t="str">
        <f>IF(G96=0," ",VLOOKUP(G96,'KI2'!$B$9:$F$76,2,FALSE))</f>
        <v xml:space="preserve"> </v>
      </c>
      <c r="I96" s="261"/>
      <c r="J96" s="182" t="str">
        <f t="shared" si="18"/>
        <v xml:space="preserve"> </v>
      </c>
      <c r="K96" s="182" t="str">
        <f t="shared" si="19"/>
        <v/>
      </c>
      <c r="L96" s="378"/>
      <c r="M96" s="261"/>
      <c r="N96" s="219" t="str">
        <f t="shared" si="20"/>
        <v xml:space="preserve"> </v>
      </c>
      <c r="O96" s="219" t="str">
        <f t="shared" si="21"/>
        <v/>
      </c>
      <c r="P96" s="261"/>
    </row>
    <row r="97" spans="3:16" ht="30" customHeight="1">
      <c r="C97" s="210">
        <v>84</v>
      </c>
      <c r="D97" s="220"/>
      <c r="E97" s="210"/>
      <c r="F97" s="137" t="str">
        <f>IF(E97=0," ",VLOOKUP(E97,BIODATA!$A$13:$C$57,2,FALSE))</f>
        <v xml:space="preserve"> </v>
      </c>
      <c r="G97" s="210"/>
      <c r="H97" s="135" t="str">
        <f>IF(G97=0," ",VLOOKUP(G97,'KI2'!$B$9:$F$76,2,FALSE))</f>
        <v xml:space="preserve"> </v>
      </c>
      <c r="I97" s="261"/>
      <c r="J97" s="182" t="str">
        <f t="shared" si="18"/>
        <v xml:space="preserve"> </v>
      </c>
      <c r="K97" s="182" t="str">
        <f t="shared" si="19"/>
        <v/>
      </c>
      <c r="L97" s="378"/>
      <c r="M97" s="261"/>
      <c r="N97" s="219" t="str">
        <f t="shared" si="20"/>
        <v xml:space="preserve"> </v>
      </c>
      <c r="O97" s="219" t="str">
        <f t="shared" si="21"/>
        <v/>
      </c>
      <c r="P97" s="261"/>
    </row>
    <row r="98" spans="3:16" ht="30" customHeight="1">
      <c r="C98" s="210">
        <v>85</v>
      </c>
      <c r="D98" s="220"/>
      <c r="E98" s="210"/>
      <c r="F98" s="137" t="str">
        <f>IF(E98=0," ",VLOOKUP(E98,BIODATA!$A$13:$C$57,2,FALSE))</f>
        <v xml:space="preserve"> </v>
      </c>
      <c r="G98" s="210"/>
      <c r="H98" s="135" t="str">
        <f>IF(G98=0," ",VLOOKUP(G98,'KI2'!$B$9:$F$76,2,FALSE))</f>
        <v xml:space="preserve"> </v>
      </c>
      <c r="I98" s="261"/>
      <c r="J98" s="182" t="str">
        <f t="shared" si="18"/>
        <v xml:space="preserve"> </v>
      </c>
      <c r="K98" s="182" t="str">
        <f t="shared" si="19"/>
        <v/>
      </c>
      <c r="L98" s="378"/>
      <c r="M98" s="261"/>
      <c r="N98" s="219" t="str">
        <f t="shared" si="20"/>
        <v xml:space="preserve"> </v>
      </c>
      <c r="O98" s="219" t="str">
        <f t="shared" si="21"/>
        <v/>
      </c>
      <c r="P98" s="261"/>
    </row>
    <row r="99" spans="3:16" ht="30" customHeight="1">
      <c r="C99" s="210">
        <v>86</v>
      </c>
      <c r="D99" s="220"/>
      <c r="E99" s="210"/>
      <c r="F99" s="137" t="str">
        <f>IF(E99=0," ",VLOOKUP(E99,BIODATA!$A$13:$C$57,2,FALSE))</f>
        <v xml:space="preserve"> </v>
      </c>
      <c r="G99" s="210"/>
      <c r="H99" s="135" t="str">
        <f>IF(G99=0," ",VLOOKUP(G99,'KI2'!$B$9:$F$76,2,FALSE))</f>
        <v xml:space="preserve"> </v>
      </c>
      <c r="I99" s="261"/>
      <c r="J99" s="182" t="str">
        <f t="shared" si="18"/>
        <v xml:space="preserve"> </v>
      </c>
      <c r="K99" s="182" t="str">
        <f t="shared" si="19"/>
        <v/>
      </c>
      <c r="L99" s="378"/>
      <c r="M99" s="261"/>
      <c r="N99" s="219" t="str">
        <f t="shared" si="20"/>
        <v xml:space="preserve"> </v>
      </c>
      <c r="O99" s="219" t="str">
        <f t="shared" si="21"/>
        <v/>
      </c>
      <c r="P99" s="261"/>
    </row>
    <row r="100" spans="3:16" ht="30" customHeight="1">
      <c r="C100" s="210">
        <v>87</v>
      </c>
      <c r="D100" s="220"/>
      <c r="E100" s="210"/>
      <c r="F100" s="137" t="str">
        <f>IF(E100=0," ",VLOOKUP(E100,BIODATA!$A$13:$C$57,2,FALSE))</f>
        <v xml:space="preserve"> </v>
      </c>
      <c r="G100" s="210"/>
      <c r="H100" s="135" t="str">
        <f>IF(G100=0," ",VLOOKUP(G100,'KI2'!$B$9:$F$76,2,FALSE))</f>
        <v xml:space="preserve"> </v>
      </c>
      <c r="I100" s="261"/>
      <c r="J100" s="182" t="str">
        <f t="shared" si="18"/>
        <v xml:space="preserve"> </v>
      </c>
      <c r="K100" s="182" t="str">
        <f t="shared" si="19"/>
        <v/>
      </c>
      <c r="L100" s="378"/>
      <c r="M100" s="261"/>
      <c r="N100" s="219" t="str">
        <f t="shared" si="20"/>
        <v xml:space="preserve"> </v>
      </c>
      <c r="O100" s="219" t="str">
        <f t="shared" si="21"/>
        <v/>
      </c>
      <c r="P100" s="261"/>
    </row>
    <row r="101" spans="3:16" ht="30" customHeight="1">
      <c r="C101" s="210">
        <v>88</v>
      </c>
      <c r="D101" s="220"/>
      <c r="E101" s="210"/>
      <c r="F101" s="137" t="str">
        <f>IF(E101=0," ",VLOOKUP(E101,BIODATA!$A$13:$C$57,2,FALSE))</f>
        <v xml:space="preserve"> </v>
      </c>
      <c r="G101" s="210"/>
      <c r="H101" s="135" t="str">
        <f>IF(G101=0," ",VLOOKUP(G101,'KI2'!$B$9:$F$76,2,FALSE))</f>
        <v xml:space="preserve"> </v>
      </c>
      <c r="I101" s="261"/>
      <c r="J101" s="182" t="str">
        <f t="shared" si="18"/>
        <v xml:space="preserve"> </v>
      </c>
      <c r="K101" s="182" t="str">
        <f t="shared" si="19"/>
        <v/>
      </c>
      <c r="L101" s="378"/>
      <c r="M101" s="261"/>
      <c r="N101" s="219" t="str">
        <f t="shared" si="20"/>
        <v xml:space="preserve"> </v>
      </c>
      <c r="O101" s="219" t="str">
        <f t="shared" si="21"/>
        <v/>
      </c>
      <c r="P101" s="261"/>
    </row>
    <row r="102" spans="3:16" ht="30" customHeight="1">
      <c r="C102" s="210">
        <v>89</v>
      </c>
      <c r="D102" s="220"/>
      <c r="E102" s="210"/>
      <c r="F102" s="137" t="str">
        <f>IF(E102=0," ",VLOOKUP(E102,BIODATA!$A$13:$C$57,2,FALSE))</f>
        <v xml:space="preserve"> </v>
      </c>
      <c r="G102" s="210"/>
      <c r="H102" s="135" t="str">
        <f>IF(G102=0," ",VLOOKUP(G102,'KI2'!$B$9:$F$76,2,FALSE))</f>
        <v xml:space="preserve"> </v>
      </c>
      <c r="I102" s="261"/>
      <c r="J102" s="182" t="str">
        <f t="shared" si="18"/>
        <v xml:space="preserve"> </v>
      </c>
      <c r="K102" s="182" t="str">
        <f t="shared" si="19"/>
        <v/>
      </c>
      <c r="L102" s="378"/>
      <c r="M102" s="261"/>
      <c r="N102" s="219" t="str">
        <f t="shared" si="20"/>
        <v xml:space="preserve"> </v>
      </c>
      <c r="O102" s="219" t="str">
        <f t="shared" si="21"/>
        <v/>
      </c>
      <c r="P102" s="261"/>
    </row>
    <row r="103" spans="3:16" ht="30" customHeight="1">
      <c r="C103" s="210">
        <v>90</v>
      </c>
      <c r="D103" s="220"/>
      <c r="E103" s="210"/>
      <c r="F103" s="137" t="str">
        <f>IF(E103=0," ",VLOOKUP(E103,BIODATA!$A$13:$C$57,2,FALSE))</f>
        <v xml:space="preserve"> </v>
      </c>
      <c r="G103" s="210"/>
      <c r="H103" s="135" t="str">
        <f>IF(G103=0," ",VLOOKUP(G103,'KI2'!$B$9:$F$76,2,FALSE))</f>
        <v xml:space="preserve"> </v>
      </c>
      <c r="I103" s="261"/>
      <c r="J103" s="182" t="str">
        <f t="shared" si="18"/>
        <v xml:space="preserve"> </v>
      </c>
      <c r="K103" s="182" t="str">
        <f t="shared" si="19"/>
        <v/>
      </c>
      <c r="L103" s="378"/>
      <c r="M103" s="261"/>
      <c r="N103" s="219" t="str">
        <f t="shared" si="20"/>
        <v xml:space="preserve"> </v>
      </c>
      <c r="O103" s="219" t="str">
        <f t="shared" si="21"/>
        <v/>
      </c>
      <c r="P103" s="261"/>
    </row>
    <row r="104" spans="3:16" ht="30" customHeight="1">
      <c r="C104" s="210">
        <v>91</v>
      </c>
      <c r="D104" s="220"/>
      <c r="E104" s="210"/>
      <c r="F104" s="137" t="str">
        <f>IF(E104=0," ",VLOOKUP(E104,BIODATA!$A$13:$C$57,2,FALSE))</f>
        <v xml:space="preserve"> </v>
      </c>
      <c r="G104" s="210"/>
      <c r="H104" s="135" t="str">
        <f>IF(G104=0," ",VLOOKUP(G104,'KI2'!$B$9:$F$76,2,FALSE))</f>
        <v xml:space="preserve"> </v>
      </c>
      <c r="I104" s="261"/>
      <c r="J104" s="182" t="str">
        <f t="shared" si="18"/>
        <v xml:space="preserve"> </v>
      </c>
      <c r="K104" s="182" t="str">
        <f t="shared" si="19"/>
        <v/>
      </c>
      <c r="L104" s="378"/>
      <c r="M104" s="261"/>
      <c r="N104" s="219" t="str">
        <f t="shared" si="20"/>
        <v xml:space="preserve"> </v>
      </c>
      <c r="O104" s="219" t="str">
        <f t="shared" si="21"/>
        <v/>
      </c>
      <c r="P104" s="261"/>
    </row>
    <row r="105" spans="3:16" ht="30" customHeight="1">
      <c r="C105" s="210">
        <v>92</v>
      </c>
      <c r="D105" s="220"/>
      <c r="E105" s="210"/>
      <c r="F105" s="137" t="str">
        <f>IF(E105=0," ",VLOOKUP(E105,BIODATA!$A$13:$C$57,2,FALSE))</f>
        <v xml:space="preserve"> </v>
      </c>
      <c r="G105" s="210"/>
      <c r="H105" s="135" t="str">
        <f>IF(G105=0," ",VLOOKUP(G105,'KI2'!$B$9:$F$76,2,FALSE))</f>
        <v xml:space="preserve"> </v>
      </c>
      <c r="I105" s="261"/>
      <c r="J105" s="182" t="str">
        <f t="shared" si="18"/>
        <v xml:space="preserve"> </v>
      </c>
      <c r="K105" s="182" t="str">
        <f t="shared" si="19"/>
        <v/>
      </c>
      <c r="L105" s="378"/>
      <c r="M105" s="261"/>
      <c r="N105" s="219" t="str">
        <f t="shared" si="20"/>
        <v xml:space="preserve"> </v>
      </c>
      <c r="O105" s="219" t="str">
        <f t="shared" si="21"/>
        <v/>
      </c>
      <c r="P105" s="261"/>
    </row>
    <row r="106" spans="3:16" ht="30" customHeight="1">
      <c r="C106" s="210">
        <v>93</v>
      </c>
      <c r="D106" s="220"/>
      <c r="E106" s="210"/>
      <c r="F106" s="137" t="str">
        <f>IF(E106=0," ",VLOOKUP(E106,BIODATA!$A$13:$C$57,2,FALSE))</f>
        <v xml:space="preserve"> </v>
      </c>
      <c r="G106" s="210"/>
      <c r="H106" s="135" t="str">
        <f>IF(G106=0," ",VLOOKUP(G106,'KI2'!$B$9:$F$76,2,FALSE))</f>
        <v xml:space="preserve"> </v>
      </c>
      <c r="I106" s="261"/>
      <c r="J106" s="182" t="str">
        <f t="shared" si="18"/>
        <v xml:space="preserve"> </v>
      </c>
      <c r="K106" s="182" t="str">
        <f t="shared" si="19"/>
        <v/>
      </c>
      <c r="L106" s="378"/>
      <c r="M106" s="261"/>
      <c r="N106" s="219" t="str">
        <f t="shared" si="20"/>
        <v xml:space="preserve"> </v>
      </c>
      <c r="O106" s="219" t="str">
        <f t="shared" si="21"/>
        <v/>
      </c>
      <c r="P106" s="261"/>
    </row>
    <row r="107" spans="3:16" ht="30" customHeight="1">
      <c r="C107" s="210">
        <v>94</v>
      </c>
      <c r="D107" s="220"/>
      <c r="E107" s="210"/>
      <c r="F107" s="137" t="str">
        <f>IF(E107=0," ",VLOOKUP(E107,BIODATA!$A$13:$C$57,2,FALSE))</f>
        <v xml:space="preserve"> </v>
      </c>
      <c r="G107" s="210"/>
      <c r="H107" s="135" t="str">
        <f>IF(G107=0," ",VLOOKUP(G107,'KI2'!$B$9:$F$76,2,FALSE))</f>
        <v xml:space="preserve"> </v>
      </c>
      <c r="I107" s="261"/>
      <c r="J107" s="182" t="str">
        <f t="shared" si="18"/>
        <v xml:space="preserve"> </v>
      </c>
      <c r="K107" s="182" t="str">
        <f t="shared" si="19"/>
        <v/>
      </c>
      <c r="L107" s="378"/>
      <c r="M107" s="261"/>
      <c r="N107" s="219" t="str">
        <f t="shared" si="20"/>
        <v xml:space="preserve"> </v>
      </c>
      <c r="O107" s="219" t="str">
        <f t="shared" si="21"/>
        <v/>
      </c>
      <c r="P107" s="261"/>
    </row>
    <row r="108" spans="3:16" ht="30" customHeight="1">
      <c r="C108" s="210">
        <v>95</v>
      </c>
      <c r="D108" s="220"/>
      <c r="E108" s="210"/>
      <c r="F108" s="137" t="str">
        <f>IF(E108=0," ",VLOOKUP(E108,BIODATA!$A$13:$C$57,2,FALSE))</f>
        <v xml:space="preserve"> </v>
      </c>
      <c r="G108" s="210"/>
      <c r="H108" s="135" t="str">
        <f>IF(G108=0," ",VLOOKUP(G108,'KI2'!$B$9:$F$76,2,FALSE))</f>
        <v xml:space="preserve"> </v>
      </c>
      <c r="I108" s="261"/>
      <c r="J108" s="182" t="str">
        <f t="shared" si="18"/>
        <v xml:space="preserve"> </v>
      </c>
      <c r="K108" s="182" t="str">
        <f t="shared" si="19"/>
        <v/>
      </c>
      <c r="L108" s="378"/>
      <c r="M108" s="261"/>
      <c r="N108" s="219" t="str">
        <f t="shared" si="20"/>
        <v xml:space="preserve"> </v>
      </c>
      <c r="O108" s="219" t="str">
        <f t="shared" si="21"/>
        <v/>
      </c>
      <c r="P108" s="261"/>
    </row>
    <row r="109" spans="3:16" ht="30" customHeight="1">
      <c r="C109" s="210">
        <v>96</v>
      </c>
      <c r="D109" s="220"/>
      <c r="E109" s="210"/>
      <c r="F109" s="137" t="str">
        <f>IF(E109=0," ",VLOOKUP(E109,BIODATA!$A$13:$C$57,2,FALSE))</f>
        <v xml:space="preserve"> </v>
      </c>
      <c r="G109" s="210"/>
      <c r="H109" s="135" t="str">
        <f>IF(G109=0," ",VLOOKUP(G109,'KI2'!$B$9:$F$76,2,FALSE))</f>
        <v xml:space="preserve"> </v>
      </c>
      <c r="I109" s="261"/>
      <c r="J109" s="182" t="str">
        <f t="shared" si="18"/>
        <v xml:space="preserve"> </v>
      </c>
      <c r="K109" s="182" t="str">
        <f t="shared" si="19"/>
        <v/>
      </c>
      <c r="L109" s="378"/>
      <c r="M109" s="261"/>
      <c r="N109" s="219" t="str">
        <f t="shared" si="20"/>
        <v xml:space="preserve"> </v>
      </c>
      <c r="O109" s="219" t="str">
        <f t="shared" si="21"/>
        <v/>
      </c>
      <c r="P109" s="261"/>
    </row>
    <row r="110" spans="3:16" ht="30" customHeight="1">
      <c r="C110" s="210">
        <v>97</v>
      </c>
      <c r="D110" s="220"/>
      <c r="E110" s="210"/>
      <c r="F110" s="137" t="str">
        <f>IF(E110=0," ",VLOOKUP(E110,BIODATA!$A$13:$C$57,2,FALSE))</f>
        <v xml:space="preserve"> </v>
      </c>
      <c r="G110" s="210"/>
      <c r="H110" s="135" t="str">
        <f>IF(G110=0," ",VLOOKUP(G110,'KI2'!$B$9:$F$76,2,FALSE))</f>
        <v xml:space="preserve"> </v>
      </c>
      <c r="I110" s="261"/>
      <c r="J110" s="182" t="str">
        <f t="shared" si="18"/>
        <v xml:space="preserve"> </v>
      </c>
      <c r="K110" s="182" t="str">
        <f t="shared" si="19"/>
        <v/>
      </c>
      <c r="L110" s="378"/>
      <c r="M110" s="261"/>
      <c r="N110" s="219" t="str">
        <f t="shared" si="20"/>
        <v xml:space="preserve"> </v>
      </c>
      <c r="O110" s="219" t="str">
        <f t="shared" si="21"/>
        <v/>
      </c>
      <c r="P110" s="261"/>
    </row>
    <row r="111" spans="3:16" ht="30" customHeight="1">
      <c r="C111" s="210">
        <v>98</v>
      </c>
      <c r="D111" s="220"/>
      <c r="E111" s="210"/>
      <c r="F111" s="137" t="str">
        <f>IF(E111=0," ",VLOOKUP(E111,BIODATA!$A$13:$C$57,2,FALSE))</f>
        <v xml:space="preserve"> </v>
      </c>
      <c r="G111" s="210"/>
      <c r="H111" s="135" t="str">
        <f>IF(G111=0," ",VLOOKUP(G111,'KI2'!$B$9:$F$76,2,FALSE))</f>
        <v xml:space="preserve"> </v>
      </c>
      <c r="I111" s="261"/>
      <c r="J111" s="182" t="str">
        <f t="shared" si="18"/>
        <v xml:space="preserve"> </v>
      </c>
      <c r="K111" s="182" t="str">
        <f t="shared" si="19"/>
        <v/>
      </c>
      <c r="L111" s="378"/>
      <c r="M111" s="261"/>
      <c r="N111" s="219" t="str">
        <f t="shared" si="20"/>
        <v xml:space="preserve"> </v>
      </c>
      <c r="O111" s="219" t="str">
        <f t="shared" si="21"/>
        <v/>
      </c>
      <c r="P111" s="261"/>
    </row>
    <row r="112" spans="3:16" ht="30" customHeight="1">
      <c r="C112" s="210">
        <v>99</v>
      </c>
      <c r="D112" s="220"/>
      <c r="E112" s="210"/>
      <c r="F112" s="137" t="str">
        <f>IF(E112=0," ",VLOOKUP(E112,BIODATA!$A$13:$C$57,2,FALSE))</f>
        <v xml:space="preserve"> </v>
      </c>
      <c r="G112" s="210"/>
      <c r="H112" s="135" t="str">
        <f>IF(G112=0," ",VLOOKUP(G112,'KI2'!$B$9:$F$76,2,FALSE))</f>
        <v xml:space="preserve"> </v>
      </c>
      <c r="I112" s="261"/>
      <c r="J112" s="182" t="str">
        <f t="shared" si="18"/>
        <v xml:space="preserve"> </v>
      </c>
      <c r="K112" s="182" t="str">
        <f t="shared" si="19"/>
        <v/>
      </c>
      <c r="L112" s="378"/>
      <c r="M112" s="261"/>
      <c r="N112" s="219" t="str">
        <f t="shared" si="20"/>
        <v xml:space="preserve"> </v>
      </c>
      <c r="O112" s="219" t="str">
        <f t="shared" si="21"/>
        <v/>
      </c>
      <c r="P112" s="261"/>
    </row>
    <row r="113" spans="3:16" ht="30" customHeight="1">
      <c r="C113" s="210">
        <v>100</v>
      </c>
      <c r="D113" s="220"/>
      <c r="E113" s="210"/>
      <c r="F113" s="137" t="str">
        <f>IF(E113=0," ",VLOOKUP(E113,BIODATA!$A$13:$C$57,2,FALSE))</f>
        <v xml:space="preserve"> </v>
      </c>
      <c r="G113" s="210"/>
      <c r="H113" s="135" t="str">
        <f>IF(G113=0," ",VLOOKUP(G113,'KI2'!$B$9:$F$76,2,FALSE))</f>
        <v xml:space="preserve"> </v>
      </c>
      <c r="I113" s="261"/>
      <c r="J113" s="182" t="str">
        <f t="shared" si="18"/>
        <v xml:space="preserve"> </v>
      </c>
      <c r="K113" s="182" t="str">
        <f t="shared" si="19"/>
        <v/>
      </c>
      <c r="L113" s="378"/>
      <c r="M113" s="261"/>
      <c r="N113" s="219" t="str">
        <f t="shared" si="20"/>
        <v xml:space="preserve"> </v>
      </c>
      <c r="O113" s="219" t="str">
        <f t="shared" si="21"/>
        <v/>
      </c>
      <c r="P113" s="261"/>
    </row>
    <row r="114" spans="3:16" ht="30" customHeight="1">
      <c r="C114" s="210">
        <v>101</v>
      </c>
      <c r="D114" s="220"/>
      <c r="E114" s="210"/>
      <c r="F114" s="137" t="str">
        <f>IF(E114=0," ",VLOOKUP(E114,BIODATA!$A$13:$C$57,2,FALSE))</f>
        <v xml:space="preserve"> </v>
      </c>
      <c r="G114" s="210"/>
      <c r="H114" s="135" t="str">
        <f>IF(G114=0," ",VLOOKUP(G114,'KI2'!$B$9:$F$76,2,FALSE))</f>
        <v xml:space="preserve"> </v>
      </c>
      <c r="I114" s="261"/>
      <c r="J114" s="182" t="str">
        <f t="shared" si="18"/>
        <v xml:space="preserve"> </v>
      </c>
      <c r="K114" s="182" t="str">
        <f t="shared" si="19"/>
        <v/>
      </c>
      <c r="L114" s="378"/>
      <c r="M114" s="261"/>
      <c r="N114" s="219" t="str">
        <f t="shared" si="20"/>
        <v xml:space="preserve"> </v>
      </c>
      <c r="O114" s="219" t="str">
        <f t="shared" si="21"/>
        <v/>
      </c>
      <c r="P114" s="261"/>
    </row>
    <row r="115" spans="3:16" ht="30" customHeight="1">
      <c r="C115" s="210">
        <v>102</v>
      </c>
      <c r="D115" s="220"/>
      <c r="E115" s="210"/>
      <c r="F115" s="137" t="str">
        <f>IF(E115=0," ",VLOOKUP(E115,BIODATA!$A$13:$C$57,2,FALSE))</f>
        <v xml:space="preserve"> </v>
      </c>
      <c r="G115" s="210"/>
      <c r="H115" s="135" t="str">
        <f>IF(G115=0," ",VLOOKUP(G115,'KI2'!$B$9:$F$76,2,FALSE))</f>
        <v xml:space="preserve"> </v>
      </c>
      <c r="I115" s="261"/>
      <c r="J115" s="182" t="str">
        <f t="shared" si="18"/>
        <v xml:space="preserve"> </v>
      </c>
      <c r="K115" s="182" t="str">
        <f t="shared" si="19"/>
        <v/>
      </c>
      <c r="L115" s="378"/>
      <c r="M115" s="261"/>
      <c r="N115" s="219" t="str">
        <f t="shared" si="20"/>
        <v xml:space="preserve"> </v>
      </c>
      <c r="O115" s="219" t="str">
        <f t="shared" si="21"/>
        <v/>
      </c>
      <c r="P115" s="261"/>
    </row>
    <row r="116" spans="3:16" ht="30" customHeight="1">
      <c r="C116" s="210">
        <v>103</v>
      </c>
      <c r="D116" s="220"/>
      <c r="E116" s="210"/>
      <c r="F116" s="137" t="str">
        <f>IF(E116=0," ",VLOOKUP(E116,BIODATA!$A$13:$C$57,2,FALSE))</f>
        <v xml:space="preserve"> </v>
      </c>
      <c r="G116" s="210"/>
      <c r="H116" s="135" t="str">
        <f>IF(G116=0," ",VLOOKUP(G116,'KI2'!$B$9:$F$76,2,FALSE))</f>
        <v xml:space="preserve"> </v>
      </c>
      <c r="I116" s="261"/>
      <c r="J116" s="182" t="str">
        <f t="shared" si="18"/>
        <v xml:space="preserve"> </v>
      </c>
      <c r="K116" s="182" t="str">
        <f t="shared" si="19"/>
        <v/>
      </c>
      <c r="L116" s="378"/>
      <c r="M116" s="261"/>
      <c r="N116" s="219" t="str">
        <f t="shared" si="20"/>
        <v xml:space="preserve"> </v>
      </c>
      <c r="O116" s="219" t="str">
        <f t="shared" si="21"/>
        <v/>
      </c>
      <c r="P116" s="261"/>
    </row>
    <row r="117" spans="3:16" ht="30" customHeight="1">
      <c r="C117" s="210">
        <v>104</v>
      </c>
      <c r="D117" s="220"/>
      <c r="E117" s="210"/>
      <c r="F117" s="137" t="str">
        <f>IF(E117=0," ",VLOOKUP(E117,BIODATA!$A$13:$C$57,2,FALSE))</f>
        <v xml:space="preserve"> </v>
      </c>
      <c r="G117" s="210"/>
      <c r="H117" s="135" t="str">
        <f>IF(G117=0," ",VLOOKUP(G117,'KI2'!$B$9:$F$76,2,FALSE))</f>
        <v xml:space="preserve"> </v>
      </c>
      <c r="I117" s="261"/>
      <c r="J117" s="182" t="str">
        <f t="shared" si="18"/>
        <v xml:space="preserve"> </v>
      </c>
      <c r="K117" s="182" t="str">
        <f t="shared" si="19"/>
        <v/>
      </c>
      <c r="L117" s="378"/>
      <c r="M117" s="261"/>
      <c r="N117" s="219" t="str">
        <f t="shared" si="20"/>
        <v xml:space="preserve"> </v>
      </c>
      <c r="O117" s="219" t="str">
        <f t="shared" si="21"/>
        <v/>
      </c>
      <c r="P117" s="261"/>
    </row>
    <row r="118" spans="3:16" ht="30" customHeight="1">
      <c r="C118" s="210">
        <v>105</v>
      </c>
      <c r="D118" s="220"/>
      <c r="E118" s="210"/>
      <c r="F118" s="137" t="str">
        <f>IF(E118=0," ",VLOOKUP(E118,BIODATA!$A$13:$C$57,2,FALSE))</f>
        <v xml:space="preserve"> </v>
      </c>
      <c r="G118" s="210"/>
      <c r="H118" s="135" t="str">
        <f>IF(G118=0," ",VLOOKUP(G118,'KI2'!$B$9:$F$76,2,FALSE))</f>
        <v xml:space="preserve"> </v>
      </c>
      <c r="I118" s="261"/>
      <c r="J118" s="182" t="str">
        <f t="shared" si="18"/>
        <v xml:space="preserve"> </v>
      </c>
      <c r="K118" s="182" t="str">
        <f t="shared" si="19"/>
        <v/>
      </c>
      <c r="L118" s="378"/>
      <c r="M118" s="261"/>
      <c r="N118" s="219" t="str">
        <f t="shared" si="20"/>
        <v xml:space="preserve"> </v>
      </c>
      <c r="O118" s="219" t="str">
        <f t="shared" si="21"/>
        <v/>
      </c>
      <c r="P118" s="261"/>
    </row>
    <row r="119" spans="3:16" ht="30" customHeight="1">
      <c r="C119" s="210">
        <v>106</v>
      </c>
      <c r="D119" s="220"/>
      <c r="E119" s="210"/>
      <c r="F119" s="137" t="str">
        <f>IF(E119=0," ",VLOOKUP(E119,BIODATA!$A$13:$C$57,2,FALSE))</f>
        <v xml:space="preserve"> </v>
      </c>
      <c r="G119" s="210"/>
      <c r="H119" s="135" t="str">
        <f>IF(G119=0," ",VLOOKUP(G119,'KI2'!$B$9:$F$76,2,FALSE))</f>
        <v xml:space="preserve"> </v>
      </c>
      <c r="I119" s="261"/>
      <c r="J119" s="182" t="str">
        <f t="shared" si="18"/>
        <v xml:space="preserve"> </v>
      </c>
      <c r="K119" s="182" t="str">
        <f t="shared" si="19"/>
        <v/>
      </c>
      <c r="L119" s="378"/>
      <c r="M119" s="261"/>
      <c r="N119" s="219" t="str">
        <f t="shared" si="20"/>
        <v xml:space="preserve"> </v>
      </c>
      <c r="O119" s="219" t="str">
        <f t="shared" si="21"/>
        <v/>
      </c>
      <c r="P119" s="261"/>
    </row>
    <row r="120" spans="3:16" ht="30" customHeight="1">
      <c r="C120" s="210">
        <v>107</v>
      </c>
      <c r="D120" s="220"/>
      <c r="E120" s="210"/>
      <c r="F120" s="137" t="str">
        <f>IF(E120=0," ",VLOOKUP(E120,BIODATA!$A$13:$C$57,2,FALSE))</f>
        <v xml:space="preserve"> </v>
      </c>
      <c r="G120" s="210"/>
      <c r="H120" s="135" t="str">
        <f>IF(G120=0," ",VLOOKUP(G120,'KI2'!$B$9:$F$76,2,FALSE))</f>
        <v xml:space="preserve"> </v>
      </c>
      <c r="I120" s="261"/>
      <c r="J120" s="182" t="str">
        <f t="shared" si="18"/>
        <v xml:space="preserve"> </v>
      </c>
      <c r="K120" s="182" t="str">
        <f t="shared" si="19"/>
        <v/>
      </c>
      <c r="L120" s="378"/>
      <c r="M120" s="261"/>
      <c r="N120" s="219" t="str">
        <f t="shared" si="20"/>
        <v xml:space="preserve"> </v>
      </c>
      <c r="O120" s="219" t="str">
        <f t="shared" si="21"/>
        <v/>
      </c>
      <c r="P120" s="261"/>
    </row>
    <row r="121" spans="3:16" ht="30" customHeight="1">
      <c r="C121" s="210">
        <v>108</v>
      </c>
      <c r="D121" s="220"/>
      <c r="E121" s="210"/>
      <c r="F121" s="137" t="str">
        <f>IF(E121=0," ",VLOOKUP(E121,BIODATA!$A$13:$C$57,2,FALSE))</f>
        <v xml:space="preserve"> </v>
      </c>
      <c r="G121" s="210"/>
      <c r="H121" s="135" t="str">
        <f>IF(G121=0," ",VLOOKUP(G121,'KI2'!$B$9:$F$76,2,FALSE))</f>
        <v xml:space="preserve"> </v>
      </c>
      <c r="I121" s="261"/>
      <c r="J121" s="182" t="str">
        <f t="shared" si="18"/>
        <v xml:space="preserve"> </v>
      </c>
      <c r="K121" s="182" t="str">
        <f t="shared" si="19"/>
        <v/>
      </c>
      <c r="L121" s="378"/>
      <c r="M121" s="261"/>
      <c r="N121" s="219" t="str">
        <f t="shared" si="20"/>
        <v xml:space="preserve"> </v>
      </c>
      <c r="O121" s="219" t="str">
        <f t="shared" si="21"/>
        <v/>
      </c>
      <c r="P121" s="261"/>
    </row>
    <row r="122" spans="3:16" ht="30" customHeight="1">
      <c r="C122" s="210">
        <v>109</v>
      </c>
      <c r="D122" s="220"/>
      <c r="E122" s="210"/>
      <c r="F122" s="137" t="str">
        <f>IF(E122=0," ",VLOOKUP(E122,BIODATA!$A$13:$C$57,2,FALSE))</f>
        <v xml:space="preserve"> </v>
      </c>
      <c r="G122" s="210"/>
      <c r="H122" s="135" t="str">
        <f>IF(G122=0," ",VLOOKUP(G122,'KI2'!$B$9:$F$76,2,FALSE))</f>
        <v xml:space="preserve"> </v>
      </c>
      <c r="I122" s="261"/>
      <c r="J122" s="182" t="str">
        <f t="shared" si="18"/>
        <v xml:space="preserve"> </v>
      </c>
      <c r="K122" s="182" t="str">
        <f t="shared" si="19"/>
        <v/>
      </c>
      <c r="L122" s="378"/>
      <c r="M122" s="261"/>
      <c r="N122" s="219" t="str">
        <f t="shared" si="20"/>
        <v xml:space="preserve"> </v>
      </c>
      <c r="O122" s="219" t="str">
        <f t="shared" si="21"/>
        <v/>
      </c>
      <c r="P122" s="261"/>
    </row>
    <row r="123" spans="3:16" ht="30" customHeight="1">
      <c r="C123" s="210">
        <v>110</v>
      </c>
      <c r="D123" s="220"/>
      <c r="E123" s="210"/>
      <c r="F123" s="137" t="str">
        <f>IF(E123=0," ",VLOOKUP(E123,BIODATA!$A$13:$C$57,2,FALSE))</f>
        <v xml:space="preserve"> </v>
      </c>
      <c r="G123" s="210"/>
      <c r="H123" s="135" t="str">
        <f>IF(G123=0," ",VLOOKUP(G123,'KI2'!$B$9:$F$76,2,FALSE))</f>
        <v xml:space="preserve"> </v>
      </c>
      <c r="I123" s="261"/>
      <c r="J123" s="182" t="str">
        <f t="shared" si="18"/>
        <v xml:space="preserve"> </v>
      </c>
      <c r="K123" s="182" t="str">
        <f t="shared" si="19"/>
        <v/>
      </c>
      <c r="L123" s="378"/>
      <c r="M123" s="261"/>
      <c r="N123" s="219" t="str">
        <f t="shared" si="20"/>
        <v xml:space="preserve"> </v>
      </c>
      <c r="O123" s="219" t="str">
        <f t="shared" si="21"/>
        <v/>
      </c>
      <c r="P123" s="261"/>
    </row>
    <row r="124" spans="3:16" ht="30" customHeight="1">
      <c r="C124" s="210">
        <v>111</v>
      </c>
      <c r="D124" s="220"/>
      <c r="E124" s="210"/>
      <c r="F124" s="137" t="str">
        <f>IF(E124=0," ",VLOOKUP(E124,BIODATA!$A$13:$C$57,2,FALSE))</f>
        <v xml:space="preserve"> </v>
      </c>
      <c r="G124" s="210"/>
      <c r="H124" s="135" t="str">
        <f>IF(G124=0," ",VLOOKUP(G124,'KI2'!$B$9:$F$76,2,FALSE))</f>
        <v xml:space="preserve"> </v>
      </c>
      <c r="I124" s="261"/>
      <c r="J124" s="182" t="str">
        <f t="shared" si="18"/>
        <v xml:space="preserve"> </v>
      </c>
      <c r="K124" s="182" t="str">
        <f t="shared" si="19"/>
        <v/>
      </c>
      <c r="L124" s="378"/>
      <c r="M124" s="261"/>
      <c r="N124" s="219" t="str">
        <f t="shared" si="20"/>
        <v xml:space="preserve"> </v>
      </c>
      <c r="O124" s="219" t="str">
        <f t="shared" si="21"/>
        <v/>
      </c>
      <c r="P124" s="261"/>
    </row>
    <row r="125" spans="3:16" ht="30" customHeight="1">
      <c r="C125" s="210">
        <v>112</v>
      </c>
      <c r="D125" s="220"/>
      <c r="E125" s="210"/>
      <c r="F125" s="137" t="str">
        <f>IF(E125=0," ",VLOOKUP(E125,BIODATA!$A$13:$C$57,2,FALSE))</f>
        <v xml:space="preserve"> </v>
      </c>
      <c r="G125" s="210"/>
      <c r="H125" s="135" t="str">
        <f>IF(G125=0," ",VLOOKUP(G125,'KI2'!$B$9:$F$76,2,FALSE))</f>
        <v xml:space="preserve"> </v>
      </c>
      <c r="I125" s="261"/>
      <c r="J125" s="182" t="str">
        <f t="shared" si="18"/>
        <v xml:space="preserve"> </v>
      </c>
      <c r="K125" s="182" t="str">
        <f t="shared" si="19"/>
        <v/>
      </c>
      <c r="L125" s="378"/>
      <c r="M125" s="261"/>
      <c r="N125" s="219" t="str">
        <f t="shared" si="20"/>
        <v xml:space="preserve"> </v>
      </c>
      <c r="O125" s="219" t="str">
        <f t="shared" si="21"/>
        <v/>
      </c>
      <c r="P125" s="261"/>
    </row>
    <row r="126" spans="3:16" ht="30" customHeight="1">
      <c r="C126" s="210">
        <v>113</v>
      </c>
      <c r="D126" s="220"/>
      <c r="E126" s="210"/>
      <c r="F126" s="137" t="str">
        <f>IF(E126=0," ",VLOOKUP(E126,BIODATA!$A$13:$C$57,2,FALSE))</f>
        <v xml:space="preserve"> </v>
      </c>
      <c r="G126" s="210"/>
      <c r="H126" s="135" t="str">
        <f>IF(G126=0," ",VLOOKUP(G126,'KI2'!$B$9:$F$76,2,FALSE))</f>
        <v xml:space="preserve"> </v>
      </c>
      <c r="I126" s="261"/>
      <c r="J126" s="182" t="str">
        <f t="shared" si="18"/>
        <v xml:space="preserve"> </v>
      </c>
      <c r="K126" s="182" t="str">
        <f t="shared" si="19"/>
        <v/>
      </c>
      <c r="L126" s="378"/>
      <c r="M126" s="261"/>
      <c r="N126" s="219" t="str">
        <f t="shared" si="20"/>
        <v xml:space="preserve"> </v>
      </c>
      <c r="O126" s="219" t="str">
        <f t="shared" si="21"/>
        <v/>
      </c>
      <c r="P126" s="261"/>
    </row>
    <row r="127" spans="3:16" ht="30" customHeight="1">
      <c r="C127" s="210">
        <v>114</v>
      </c>
      <c r="D127" s="220"/>
      <c r="E127" s="210"/>
      <c r="F127" s="137" t="str">
        <f>IF(E127=0," ",VLOOKUP(E127,BIODATA!$A$13:$C$57,2,FALSE))</f>
        <v xml:space="preserve"> </v>
      </c>
      <c r="G127" s="210"/>
      <c r="H127" s="135" t="str">
        <f>IF(G127=0," ",VLOOKUP(G127,'KI2'!$B$9:$F$76,2,FALSE))</f>
        <v xml:space="preserve"> </v>
      </c>
      <c r="I127" s="261"/>
      <c r="J127" s="182" t="str">
        <f t="shared" si="18"/>
        <v xml:space="preserve"> </v>
      </c>
      <c r="K127" s="182" t="str">
        <f t="shared" si="19"/>
        <v/>
      </c>
      <c r="L127" s="378"/>
      <c r="M127" s="261"/>
      <c r="N127" s="219" t="str">
        <f t="shared" si="20"/>
        <v xml:space="preserve"> </v>
      </c>
      <c r="O127" s="219" t="str">
        <f t="shared" si="21"/>
        <v/>
      </c>
      <c r="P127" s="261"/>
    </row>
    <row r="128" spans="3:16" ht="30" customHeight="1">
      <c r="C128" s="210">
        <v>115</v>
      </c>
      <c r="D128" s="220"/>
      <c r="E128" s="210"/>
      <c r="F128" s="137" t="str">
        <f>IF(E128=0," ",VLOOKUP(E128,BIODATA!$A$13:$C$57,2,FALSE))</f>
        <v xml:space="preserve"> </v>
      </c>
      <c r="G128" s="210"/>
      <c r="H128" s="135" t="str">
        <f>IF(G128=0," ",VLOOKUP(G128,'KI2'!$B$9:$F$76,2,FALSE))</f>
        <v xml:space="preserve"> </v>
      </c>
      <c r="I128" s="261"/>
      <c r="J128" s="182" t="str">
        <f t="shared" si="18"/>
        <v xml:space="preserve"> </v>
      </c>
      <c r="K128" s="182" t="str">
        <f t="shared" si="19"/>
        <v/>
      </c>
      <c r="L128" s="378"/>
      <c r="M128" s="261"/>
      <c r="N128" s="219" t="str">
        <f t="shared" si="20"/>
        <v xml:space="preserve"> </v>
      </c>
      <c r="O128" s="219" t="str">
        <f t="shared" si="21"/>
        <v/>
      </c>
      <c r="P128" s="261"/>
    </row>
    <row r="129" spans="3:16" ht="30" customHeight="1">
      <c r="C129" s="210">
        <v>116</v>
      </c>
      <c r="D129" s="220"/>
      <c r="E129" s="210"/>
      <c r="F129" s="137" t="str">
        <f>IF(E129=0," ",VLOOKUP(E129,BIODATA!$A$13:$C$57,2,FALSE))</f>
        <v xml:space="preserve"> </v>
      </c>
      <c r="G129" s="210"/>
      <c r="H129" s="135" t="str">
        <f>IF(G129=0," ",VLOOKUP(G129,'KI2'!$B$9:$F$76,2,FALSE))</f>
        <v xml:space="preserve"> </v>
      </c>
      <c r="I129" s="261"/>
      <c r="J129" s="182" t="str">
        <f t="shared" si="18"/>
        <v xml:space="preserve"> </v>
      </c>
      <c r="K129" s="182" t="str">
        <f t="shared" si="19"/>
        <v/>
      </c>
      <c r="L129" s="378"/>
      <c r="M129" s="261"/>
      <c r="N129" s="219" t="str">
        <f t="shared" si="20"/>
        <v xml:space="preserve"> </v>
      </c>
      <c r="O129" s="219" t="str">
        <f t="shared" si="21"/>
        <v/>
      </c>
      <c r="P129" s="261"/>
    </row>
    <row r="130" spans="3:16" ht="30" customHeight="1">
      <c r="C130" s="210">
        <v>117</v>
      </c>
      <c r="D130" s="220"/>
      <c r="E130" s="210"/>
      <c r="F130" s="137" t="str">
        <f>IF(E130=0," ",VLOOKUP(E130,BIODATA!$A$13:$C$57,2,FALSE))</f>
        <v xml:space="preserve"> </v>
      </c>
      <c r="G130" s="210"/>
      <c r="H130" s="135" t="str">
        <f>IF(G130=0," ",VLOOKUP(G130,'KI2'!$B$9:$F$76,2,FALSE))</f>
        <v xml:space="preserve"> </v>
      </c>
      <c r="I130" s="261"/>
      <c r="J130" s="182" t="str">
        <f t="shared" si="18"/>
        <v xml:space="preserve"> </v>
      </c>
      <c r="K130" s="182" t="str">
        <f t="shared" si="19"/>
        <v/>
      </c>
      <c r="L130" s="378"/>
      <c r="M130" s="261"/>
      <c r="N130" s="219" t="str">
        <f t="shared" si="20"/>
        <v xml:space="preserve"> </v>
      </c>
      <c r="O130" s="219" t="str">
        <f t="shared" si="21"/>
        <v/>
      </c>
      <c r="P130" s="261"/>
    </row>
    <row r="131" spans="3:16" ht="30" customHeight="1">
      <c r="C131" s="210">
        <v>118</v>
      </c>
      <c r="D131" s="220"/>
      <c r="E131" s="210"/>
      <c r="F131" s="137" t="str">
        <f>IF(E131=0," ",VLOOKUP(E131,BIODATA!$A$13:$C$57,2,FALSE))</f>
        <v xml:space="preserve"> </v>
      </c>
      <c r="G131" s="210"/>
      <c r="H131" s="135" t="str">
        <f>IF(G131=0," ",VLOOKUP(G131,'KI2'!$B$9:$F$76,2,FALSE))</f>
        <v xml:space="preserve"> </v>
      </c>
      <c r="I131" s="261"/>
      <c r="J131" s="182" t="str">
        <f t="shared" si="18"/>
        <v xml:space="preserve"> </v>
      </c>
      <c r="K131" s="182" t="str">
        <f t="shared" si="19"/>
        <v/>
      </c>
      <c r="L131" s="378"/>
      <c r="M131" s="261"/>
      <c r="N131" s="219" t="str">
        <f t="shared" si="20"/>
        <v xml:space="preserve"> </v>
      </c>
      <c r="O131" s="219" t="str">
        <f t="shared" si="21"/>
        <v/>
      </c>
      <c r="P131" s="261"/>
    </row>
    <row r="132" spans="3:16" ht="30" customHeight="1">
      <c r="C132" s="210">
        <v>119</v>
      </c>
      <c r="D132" s="220"/>
      <c r="E132" s="210"/>
      <c r="F132" s="137" t="str">
        <f>IF(E132=0," ",VLOOKUP(E132,BIODATA!$A$13:$C$57,2,FALSE))</f>
        <v xml:space="preserve"> </v>
      </c>
      <c r="G132" s="210"/>
      <c r="H132" s="135" t="str">
        <f>IF(G132=0," ",VLOOKUP(G132,'KI2'!$B$9:$F$76,2,FALSE))</f>
        <v xml:space="preserve"> </v>
      </c>
      <c r="I132" s="261"/>
      <c r="J132" s="182" t="str">
        <f t="shared" si="18"/>
        <v xml:space="preserve"> </v>
      </c>
      <c r="K132" s="182" t="str">
        <f t="shared" si="19"/>
        <v/>
      </c>
      <c r="L132" s="378"/>
      <c r="M132" s="261"/>
      <c r="N132" s="219" t="str">
        <f t="shared" si="20"/>
        <v xml:space="preserve"> </v>
      </c>
      <c r="O132" s="219" t="str">
        <f t="shared" si="21"/>
        <v/>
      </c>
      <c r="P132" s="261"/>
    </row>
    <row r="133" spans="3:16" ht="30" customHeight="1">
      <c r="C133" s="210">
        <v>120</v>
      </c>
      <c r="D133" s="220"/>
      <c r="E133" s="210"/>
      <c r="F133" s="137" t="str">
        <f>IF(E133=0," ",VLOOKUP(E133,BIODATA!$A$13:$C$57,2,FALSE))</f>
        <v xml:space="preserve"> </v>
      </c>
      <c r="G133" s="210"/>
      <c r="H133" s="135" t="str">
        <f>IF(G133=0," ",VLOOKUP(G133,'KI2'!$B$9:$F$76,2,FALSE))</f>
        <v xml:space="preserve"> </v>
      </c>
      <c r="I133" s="261"/>
      <c r="J133" s="182" t="str">
        <f t="shared" si="18"/>
        <v xml:space="preserve"> </v>
      </c>
      <c r="K133" s="182" t="str">
        <f t="shared" si="19"/>
        <v/>
      </c>
      <c r="L133" s="378"/>
      <c r="M133" s="261"/>
      <c r="N133" s="219" t="str">
        <f t="shared" si="20"/>
        <v xml:space="preserve"> </v>
      </c>
      <c r="O133" s="219" t="str">
        <f t="shared" si="21"/>
        <v/>
      </c>
      <c r="P133" s="261"/>
    </row>
    <row r="134" spans="3:16" ht="30" customHeight="1">
      <c r="C134" s="210">
        <v>121</v>
      </c>
      <c r="D134" s="220"/>
      <c r="E134" s="210"/>
      <c r="F134" s="137" t="str">
        <f>IF(E134=0," ",VLOOKUP(E134,BIODATA!$A$13:$C$57,2,FALSE))</f>
        <v xml:space="preserve"> </v>
      </c>
      <c r="G134" s="210"/>
      <c r="H134" s="135" t="str">
        <f>IF(G134=0," ",VLOOKUP(G134,'KI2'!$B$9:$F$76,2,FALSE))</f>
        <v xml:space="preserve"> </v>
      </c>
      <c r="I134" s="261"/>
      <c r="J134" s="182" t="str">
        <f t="shared" si="18"/>
        <v xml:space="preserve"> </v>
      </c>
      <c r="K134" s="182" t="str">
        <f t="shared" si="19"/>
        <v/>
      </c>
      <c r="L134" s="378"/>
      <c r="M134" s="261"/>
      <c r="N134" s="219" t="str">
        <f t="shared" si="20"/>
        <v xml:space="preserve"> </v>
      </c>
      <c r="O134" s="219" t="str">
        <f t="shared" si="21"/>
        <v/>
      </c>
      <c r="P134" s="261"/>
    </row>
    <row r="135" spans="3:16" ht="30" customHeight="1">
      <c r="C135" s="210">
        <v>122</v>
      </c>
      <c r="D135" s="220"/>
      <c r="E135" s="210"/>
      <c r="F135" s="137" t="str">
        <f>IF(E135=0," ",VLOOKUP(E135,BIODATA!$A$13:$C$57,2,FALSE))</f>
        <v xml:space="preserve"> </v>
      </c>
      <c r="G135" s="210"/>
      <c r="H135" s="135" t="str">
        <f>IF(G135=0," ",VLOOKUP(G135,'KI2'!$B$9:$F$76,2,FALSE))</f>
        <v xml:space="preserve"> </v>
      </c>
      <c r="I135" s="261"/>
      <c r="J135" s="182" t="str">
        <f t="shared" si="18"/>
        <v xml:space="preserve"> </v>
      </c>
      <c r="K135" s="182" t="str">
        <f t="shared" si="19"/>
        <v/>
      </c>
      <c r="L135" s="378"/>
      <c r="M135" s="261"/>
      <c r="N135" s="219" t="str">
        <f t="shared" si="20"/>
        <v xml:space="preserve"> </v>
      </c>
      <c r="O135" s="219" t="str">
        <f t="shared" si="21"/>
        <v/>
      </c>
      <c r="P135" s="261"/>
    </row>
    <row r="136" spans="3:16" ht="30" customHeight="1">
      <c r="C136" s="210">
        <v>123</v>
      </c>
      <c r="D136" s="220"/>
      <c r="E136" s="210"/>
      <c r="F136" s="137" t="str">
        <f>IF(E136=0," ",VLOOKUP(E136,BIODATA!$A$13:$C$57,2,FALSE))</f>
        <v xml:space="preserve"> </v>
      </c>
      <c r="G136" s="210"/>
      <c r="H136" s="135" t="str">
        <f>IF(G136=0," ",VLOOKUP(G136,'KI2'!$B$9:$F$76,2,FALSE))</f>
        <v xml:space="preserve"> </v>
      </c>
      <c r="I136" s="261"/>
      <c r="J136" s="182" t="str">
        <f t="shared" si="18"/>
        <v xml:space="preserve"> </v>
      </c>
      <c r="K136" s="182" t="str">
        <f t="shared" si="19"/>
        <v/>
      </c>
      <c r="L136" s="378"/>
      <c r="M136" s="261"/>
      <c r="N136" s="219" t="str">
        <f t="shared" si="20"/>
        <v xml:space="preserve"> </v>
      </c>
      <c r="O136" s="219" t="str">
        <f t="shared" si="21"/>
        <v/>
      </c>
      <c r="P136" s="261"/>
    </row>
    <row r="137" spans="3:16" ht="30" customHeight="1">
      <c r="C137" s="210">
        <v>124</v>
      </c>
      <c r="D137" s="220"/>
      <c r="E137" s="210"/>
      <c r="F137" s="137" t="str">
        <f>IF(E137=0," ",VLOOKUP(E137,BIODATA!$A$13:$C$57,2,FALSE))</f>
        <v xml:space="preserve"> </v>
      </c>
      <c r="G137" s="210"/>
      <c r="H137" s="135" t="str">
        <f>IF(G137=0," ",VLOOKUP(G137,'KI2'!$B$9:$F$76,2,FALSE))</f>
        <v xml:space="preserve"> </v>
      </c>
      <c r="I137" s="261"/>
      <c r="J137" s="182" t="str">
        <f t="shared" si="18"/>
        <v xml:space="preserve"> </v>
      </c>
      <c r="K137" s="182" t="str">
        <f t="shared" si="19"/>
        <v/>
      </c>
      <c r="L137" s="378"/>
      <c r="M137" s="261"/>
      <c r="N137" s="219" t="str">
        <f t="shared" si="20"/>
        <v xml:space="preserve"> </v>
      </c>
      <c r="O137" s="219" t="str">
        <f t="shared" si="21"/>
        <v/>
      </c>
      <c r="P137" s="261"/>
    </row>
    <row r="138" spans="3:16" ht="30" customHeight="1">
      <c r="C138" s="210">
        <v>125</v>
      </c>
      <c r="D138" s="220"/>
      <c r="E138" s="210"/>
      <c r="F138" s="137" t="str">
        <f>IF(E138=0," ",VLOOKUP(E138,BIODATA!$A$13:$C$57,2,FALSE))</f>
        <v xml:space="preserve"> </v>
      </c>
      <c r="G138" s="210"/>
      <c r="H138" s="135" t="str">
        <f>IF(G138=0," ",VLOOKUP(G138,'KI2'!$B$9:$F$76,2,FALSE))</f>
        <v xml:space="preserve"> </v>
      </c>
      <c r="I138" s="261"/>
      <c r="J138" s="182" t="str">
        <f t="shared" si="18"/>
        <v xml:space="preserve"> </v>
      </c>
      <c r="K138" s="182" t="str">
        <f t="shared" si="19"/>
        <v/>
      </c>
      <c r="L138" s="378"/>
      <c r="M138" s="261"/>
      <c r="N138" s="219" t="str">
        <f t="shared" si="20"/>
        <v xml:space="preserve"> </v>
      </c>
      <c r="O138" s="219" t="str">
        <f t="shared" si="21"/>
        <v/>
      </c>
      <c r="P138" s="261"/>
    </row>
    <row r="139" spans="3:16" ht="30" customHeight="1">
      <c r="C139" s="210">
        <v>126</v>
      </c>
      <c r="D139" s="220"/>
      <c r="E139" s="210"/>
      <c r="F139" s="137" t="str">
        <f>IF(E139=0," ",VLOOKUP(E139,BIODATA!$A$13:$C$57,2,FALSE))</f>
        <v xml:space="preserve"> </v>
      </c>
      <c r="G139" s="210"/>
      <c r="H139" s="135" t="str">
        <f>IF(G139=0," ",VLOOKUP(G139,'KI2'!$B$9:$F$76,2,FALSE))</f>
        <v xml:space="preserve"> </v>
      </c>
      <c r="I139" s="261"/>
      <c r="J139" s="182" t="str">
        <f t="shared" si="18"/>
        <v xml:space="preserve"> </v>
      </c>
      <c r="K139" s="182" t="str">
        <f t="shared" si="19"/>
        <v/>
      </c>
      <c r="L139" s="378"/>
      <c r="M139" s="261"/>
      <c r="N139" s="219" t="str">
        <f t="shared" si="20"/>
        <v xml:space="preserve"> </v>
      </c>
      <c r="O139" s="219" t="str">
        <f t="shared" si="21"/>
        <v/>
      </c>
      <c r="P139" s="261"/>
    </row>
    <row r="140" spans="3:16" ht="30" customHeight="1">
      <c r="C140" s="210">
        <v>127</v>
      </c>
      <c r="D140" s="220"/>
      <c r="E140" s="210"/>
      <c r="F140" s="137" t="str">
        <f>IF(E140=0," ",VLOOKUP(E140,BIODATA!$A$13:$C$57,2,FALSE))</f>
        <v xml:space="preserve"> </v>
      </c>
      <c r="G140" s="210"/>
      <c r="H140" s="135" t="str">
        <f>IF(G140=0," ",VLOOKUP(G140,'KI2'!$B$9:$F$76,2,FALSE))</f>
        <v xml:space="preserve"> </v>
      </c>
      <c r="I140" s="261"/>
      <c r="J140" s="182" t="str">
        <f t="shared" si="18"/>
        <v xml:space="preserve"> </v>
      </c>
      <c r="K140" s="182" t="str">
        <f t="shared" si="19"/>
        <v/>
      </c>
      <c r="L140" s="378"/>
      <c r="M140" s="261"/>
      <c r="N140" s="219" t="str">
        <f t="shared" si="20"/>
        <v xml:space="preserve"> </v>
      </c>
      <c r="O140" s="219" t="str">
        <f t="shared" si="21"/>
        <v/>
      </c>
      <c r="P140" s="261"/>
    </row>
    <row r="141" spans="3:16" ht="30" customHeight="1">
      <c r="C141" s="210">
        <v>128</v>
      </c>
      <c r="D141" s="220"/>
      <c r="E141" s="210"/>
      <c r="F141" s="137" t="str">
        <f>IF(E141=0," ",VLOOKUP(E141,BIODATA!$A$13:$C$57,2,FALSE))</f>
        <v xml:space="preserve"> </v>
      </c>
      <c r="G141" s="210"/>
      <c r="H141" s="135" t="str">
        <f>IF(G141=0," ",VLOOKUP(G141,'KI2'!$B$9:$F$76,2,FALSE))</f>
        <v xml:space="preserve"> </v>
      </c>
      <c r="I141" s="261"/>
      <c r="J141" s="182" t="str">
        <f t="shared" si="18"/>
        <v xml:space="preserve"> </v>
      </c>
      <c r="K141" s="182" t="str">
        <f t="shared" si="19"/>
        <v/>
      </c>
      <c r="L141" s="378"/>
      <c r="M141" s="261"/>
      <c r="N141" s="219" t="str">
        <f t="shared" si="20"/>
        <v xml:space="preserve"> </v>
      </c>
      <c r="O141" s="219" t="str">
        <f t="shared" si="21"/>
        <v/>
      </c>
      <c r="P141" s="261"/>
    </row>
    <row r="142" spans="3:16" ht="30" customHeight="1">
      <c r="C142" s="210">
        <v>129</v>
      </c>
      <c r="D142" s="220"/>
      <c r="E142" s="210"/>
      <c r="F142" s="137" t="str">
        <f>IF(E142=0," ",VLOOKUP(E142,BIODATA!$A$13:$C$57,2,FALSE))</f>
        <v xml:space="preserve"> </v>
      </c>
      <c r="G142" s="210"/>
      <c r="H142" s="135" t="str">
        <f>IF(G142=0," ",VLOOKUP(G142,'KI2'!$B$9:$F$76,2,FALSE))</f>
        <v xml:space="preserve"> </v>
      </c>
      <c r="I142" s="261"/>
      <c r="J142" s="182" t="str">
        <f t="shared" si="18"/>
        <v xml:space="preserve"> </v>
      </c>
      <c r="K142" s="182" t="str">
        <f t="shared" si="19"/>
        <v/>
      </c>
      <c r="L142" s="378"/>
      <c r="M142" s="261"/>
      <c r="N142" s="219" t="str">
        <f t="shared" si="20"/>
        <v xml:space="preserve"> </v>
      </c>
      <c r="O142" s="219" t="str">
        <f t="shared" si="21"/>
        <v/>
      </c>
      <c r="P142" s="261"/>
    </row>
    <row r="143" spans="3:16" ht="30" customHeight="1">
      <c r="C143" s="210">
        <v>130</v>
      </c>
      <c r="D143" s="220"/>
      <c r="E143" s="210"/>
      <c r="F143" s="137" t="str">
        <f>IF(E143=0," ",VLOOKUP(E143,BIODATA!$A$13:$C$57,2,FALSE))</f>
        <v xml:space="preserve"> </v>
      </c>
      <c r="G143" s="210"/>
      <c r="H143" s="135" t="str">
        <f>IF(G143=0," ",VLOOKUP(G143,'KI2'!$B$9:$F$76,2,FALSE))</f>
        <v xml:space="preserve"> </v>
      </c>
      <c r="I143" s="261"/>
      <c r="J143" s="182" t="str">
        <f t="shared" ref="J143:J171" si="22">IF(I143=0," ",1)</f>
        <v xml:space="preserve"> </v>
      </c>
      <c r="K143" s="182" t="str">
        <f t="shared" ref="K143:K171" si="23">IF(G143=0,"", IF(G143=1,"A", IF(G143=2,"B", IF(G143=3,"C", IF(G143=4,"D", IF(G143=5,"E", IF(G143=6,"F", IF(G143=7,"G"))))))))</f>
        <v/>
      </c>
      <c r="L143" s="378"/>
      <c r="M143" s="261"/>
      <c r="N143" s="219" t="str">
        <f t="shared" ref="N143:N171" si="24">IF(M143=0," ",1)</f>
        <v xml:space="preserve"> </v>
      </c>
      <c r="O143" s="219" t="str">
        <f t="shared" ref="O143:O171" si="25">IF(G143=0,"", IF(G143=1,"A", IF(G143=2,"B", IF(G143=3,"C", IF(G143=4,"D", IF(G143=5,"E", IF(G143=6,"F", IF(G143=7,"G"))))))))</f>
        <v/>
      </c>
      <c r="P143" s="261"/>
    </row>
    <row r="144" spans="3:16" ht="30" customHeight="1">
      <c r="C144" s="210">
        <v>131</v>
      </c>
      <c r="D144" s="220"/>
      <c r="E144" s="210"/>
      <c r="F144" s="137" t="str">
        <f>IF(E144=0," ",VLOOKUP(E144,BIODATA!$A$13:$C$57,2,FALSE))</f>
        <v xml:space="preserve"> </v>
      </c>
      <c r="G144" s="210"/>
      <c r="H144" s="135" t="str">
        <f>IF(G144=0," ",VLOOKUP(G144,'KI2'!$B$9:$F$76,2,FALSE))</f>
        <v xml:space="preserve"> </v>
      </c>
      <c r="I144" s="261"/>
      <c r="J144" s="182" t="str">
        <f t="shared" si="22"/>
        <v xml:space="preserve"> </v>
      </c>
      <c r="K144" s="182" t="str">
        <f t="shared" si="23"/>
        <v/>
      </c>
      <c r="L144" s="378"/>
      <c r="M144" s="261"/>
      <c r="N144" s="219" t="str">
        <f t="shared" si="24"/>
        <v xml:space="preserve"> </v>
      </c>
      <c r="O144" s="219" t="str">
        <f t="shared" si="25"/>
        <v/>
      </c>
      <c r="P144" s="261"/>
    </row>
    <row r="145" spans="3:16" ht="30" customHeight="1">
      <c r="C145" s="210">
        <v>132</v>
      </c>
      <c r="D145" s="220"/>
      <c r="E145" s="210"/>
      <c r="F145" s="137" t="str">
        <f>IF(E145=0," ",VLOOKUP(E145,BIODATA!$A$13:$C$57,2,FALSE))</f>
        <v xml:space="preserve"> </v>
      </c>
      <c r="G145" s="210"/>
      <c r="H145" s="135" t="str">
        <f>IF(G145=0," ",VLOOKUP(G145,'KI2'!$B$9:$F$76,2,FALSE))</f>
        <v xml:space="preserve"> </v>
      </c>
      <c r="I145" s="261"/>
      <c r="J145" s="182" t="str">
        <f t="shared" si="22"/>
        <v xml:space="preserve"> </v>
      </c>
      <c r="K145" s="182" t="str">
        <f t="shared" si="23"/>
        <v/>
      </c>
      <c r="L145" s="378"/>
      <c r="M145" s="261"/>
      <c r="N145" s="219" t="str">
        <f t="shared" si="24"/>
        <v xml:space="preserve"> </v>
      </c>
      <c r="O145" s="219" t="str">
        <f t="shared" si="25"/>
        <v/>
      </c>
      <c r="P145" s="261"/>
    </row>
    <row r="146" spans="3:16" ht="30" customHeight="1">
      <c r="C146" s="210">
        <v>133</v>
      </c>
      <c r="D146" s="220"/>
      <c r="E146" s="210"/>
      <c r="F146" s="137" t="str">
        <f>IF(E146=0," ",VLOOKUP(E146,BIODATA!$A$13:$C$57,2,FALSE))</f>
        <v xml:space="preserve"> </v>
      </c>
      <c r="G146" s="210"/>
      <c r="H146" s="135" t="str">
        <f>IF(G146=0," ",VLOOKUP(G146,'KI2'!$B$9:$F$76,2,FALSE))</f>
        <v xml:space="preserve"> </v>
      </c>
      <c r="I146" s="261"/>
      <c r="J146" s="182" t="str">
        <f t="shared" si="22"/>
        <v xml:space="preserve"> </v>
      </c>
      <c r="K146" s="182" t="str">
        <f t="shared" si="23"/>
        <v/>
      </c>
      <c r="L146" s="378"/>
      <c r="M146" s="261"/>
      <c r="N146" s="219" t="str">
        <f t="shared" si="24"/>
        <v xml:space="preserve"> </v>
      </c>
      <c r="O146" s="219" t="str">
        <f t="shared" si="25"/>
        <v/>
      </c>
      <c r="P146" s="261"/>
    </row>
    <row r="147" spans="3:16" ht="30" customHeight="1">
      <c r="C147" s="210">
        <v>134</v>
      </c>
      <c r="D147" s="220"/>
      <c r="E147" s="210"/>
      <c r="F147" s="137" t="str">
        <f>IF(E147=0," ",VLOOKUP(E147,BIODATA!$A$13:$C$57,2,FALSE))</f>
        <v xml:space="preserve"> </v>
      </c>
      <c r="G147" s="210"/>
      <c r="H147" s="135" t="str">
        <f>IF(G147=0," ",VLOOKUP(G147,'KI2'!$B$9:$F$76,2,FALSE))</f>
        <v xml:space="preserve"> </v>
      </c>
      <c r="I147" s="261"/>
      <c r="J147" s="182" t="str">
        <f t="shared" si="22"/>
        <v xml:space="preserve"> </v>
      </c>
      <c r="K147" s="182" t="str">
        <f t="shared" si="23"/>
        <v/>
      </c>
      <c r="L147" s="378"/>
      <c r="M147" s="261"/>
      <c r="N147" s="219" t="str">
        <f t="shared" si="24"/>
        <v xml:space="preserve"> </v>
      </c>
      <c r="O147" s="219" t="str">
        <f t="shared" si="25"/>
        <v/>
      </c>
      <c r="P147" s="261"/>
    </row>
    <row r="148" spans="3:16" ht="30" customHeight="1">
      <c r="C148" s="210">
        <v>135</v>
      </c>
      <c r="D148" s="220"/>
      <c r="E148" s="210"/>
      <c r="F148" s="137" t="str">
        <f>IF(E148=0," ",VLOOKUP(E148,BIODATA!$A$13:$C$57,2,FALSE))</f>
        <v xml:space="preserve"> </v>
      </c>
      <c r="G148" s="210"/>
      <c r="H148" s="135" t="str">
        <f>IF(G148=0," ",VLOOKUP(G148,'KI2'!$B$9:$F$76,2,FALSE))</f>
        <v xml:space="preserve"> </v>
      </c>
      <c r="I148" s="261"/>
      <c r="J148" s="182" t="str">
        <f t="shared" si="22"/>
        <v xml:space="preserve"> </v>
      </c>
      <c r="K148" s="182" t="str">
        <f t="shared" si="23"/>
        <v/>
      </c>
      <c r="L148" s="378"/>
      <c r="M148" s="261"/>
      <c r="N148" s="219" t="str">
        <f t="shared" si="24"/>
        <v xml:space="preserve"> </v>
      </c>
      <c r="O148" s="219" t="str">
        <f t="shared" si="25"/>
        <v/>
      </c>
      <c r="P148" s="261"/>
    </row>
    <row r="149" spans="3:16" ht="30" customHeight="1">
      <c r="C149" s="210">
        <v>136</v>
      </c>
      <c r="D149" s="220"/>
      <c r="E149" s="210"/>
      <c r="F149" s="137" t="str">
        <f>IF(E149=0," ",VLOOKUP(E149,BIODATA!$A$13:$C$57,2,FALSE))</f>
        <v xml:space="preserve"> </v>
      </c>
      <c r="G149" s="210"/>
      <c r="H149" s="135" t="str">
        <f>IF(G149=0," ",VLOOKUP(G149,'KI2'!$B$9:$F$76,2,FALSE))</f>
        <v xml:space="preserve"> </v>
      </c>
      <c r="I149" s="261"/>
      <c r="J149" s="182" t="str">
        <f t="shared" si="22"/>
        <v xml:space="preserve"> </v>
      </c>
      <c r="K149" s="182" t="str">
        <f t="shared" si="23"/>
        <v/>
      </c>
      <c r="L149" s="378"/>
      <c r="M149" s="261"/>
      <c r="N149" s="219" t="str">
        <f t="shared" si="24"/>
        <v xml:space="preserve"> </v>
      </c>
      <c r="O149" s="219" t="str">
        <f t="shared" si="25"/>
        <v/>
      </c>
      <c r="P149" s="261"/>
    </row>
    <row r="150" spans="3:16" ht="30" customHeight="1">
      <c r="C150" s="210">
        <v>137</v>
      </c>
      <c r="D150" s="220"/>
      <c r="E150" s="210"/>
      <c r="F150" s="137" t="str">
        <f>IF(E150=0," ",VLOOKUP(E150,BIODATA!$A$13:$C$57,2,FALSE))</f>
        <v xml:space="preserve"> </v>
      </c>
      <c r="G150" s="210"/>
      <c r="H150" s="135" t="str">
        <f>IF(G150=0," ",VLOOKUP(G150,'KI2'!$B$9:$F$76,2,FALSE))</f>
        <v xml:space="preserve"> </v>
      </c>
      <c r="I150" s="261"/>
      <c r="J150" s="182" t="str">
        <f t="shared" si="22"/>
        <v xml:space="preserve"> </v>
      </c>
      <c r="K150" s="182" t="str">
        <f t="shared" si="23"/>
        <v/>
      </c>
      <c r="L150" s="378"/>
      <c r="M150" s="261"/>
      <c r="N150" s="219" t="str">
        <f t="shared" si="24"/>
        <v xml:space="preserve"> </v>
      </c>
      <c r="O150" s="219" t="str">
        <f t="shared" si="25"/>
        <v/>
      </c>
      <c r="P150" s="261"/>
    </row>
    <row r="151" spans="3:16" ht="30" customHeight="1">
      <c r="C151" s="210">
        <v>138</v>
      </c>
      <c r="D151" s="220"/>
      <c r="E151" s="210"/>
      <c r="F151" s="137" t="str">
        <f>IF(E151=0," ",VLOOKUP(E151,BIODATA!$A$13:$C$57,2,FALSE))</f>
        <v xml:space="preserve"> </v>
      </c>
      <c r="G151" s="210"/>
      <c r="H151" s="135" t="str">
        <f>IF(G151=0," ",VLOOKUP(G151,'KI2'!$B$9:$F$76,2,FALSE))</f>
        <v xml:space="preserve"> </v>
      </c>
      <c r="I151" s="261"/>
      <c r="J151" s="182" t="str">
        <f t="shared" si="22"/>
        <v xml:space="preserve"> </v>
      </c>
      <c r="K151" s="182" t="str">
        <f t="shared" si="23"/>
        <v/>
      </c>
      <c r="L151" s="378"/>
      <c r="M151" s="261"/>
      <c r="N151" s="219" t="str">
        <f t="shared" si="24"/>
        <v xml:space="preserve"> </v>
      </c>
      <c r="O151" s="219" t="str">
        <f t="shared" si="25"/>
        <v/>
      </c>
      <c r="P151" s="261"/>
    </row>
    <row r="152" spans="3:16" ht="30" customHeight="1">
      <c r="C152" s="210">
        <v>139</v>
      </c>
      <c r="D152" s="220"/>
      <c r="E152" s="210"/>
      <c r="F152" s="137" t="str">
        <f>IF(E152=0," ",VLOOKUP(E152,BIODATA!$A$13:$C$57,2,FALSE))</f>
        <v xml:space="preserve"> </v>
      </c>
      <c r="G152" s="210"/>
      <c r="H152" s="135" t="str">
        <f>IF(G152=0," ",VLOOKUP(G152,'KI2'!$B$9:$F$76,2,FALSE))</f>
        <v xml:space="preserve"> </v>
      </c>
      <c r="I152" s="261"/>
      <c r="J152" s="182" t="str">
        <f t="shared" si="22"/>
        <v xml:space="preserve"> </v>
      </c>
      <c r="K152" s="182" t="str">
        <f t="shared" si="23"/>
        <v/>
      </c>
      <c r="L152" s="378"/>
      <c r="M152" s="261"/>
      <c r="N152" s="219" t="str">
        <f t="shared" si="24"/>
        <v xml:space="preserve"> </v>
      </c>
      <c r="O152" s="219" t="str">
        <f t="shared" si="25"/>
        <v/>
      </c>
      <c r="P152" s="261"/>
    </row>
    <row r="153" spans="3:16" ht="30" customHeight="1">
      <c r="C153" s="210">
        <v>140</v>
      </c>
      <c r="D153" s="220"/>
      <c r="E153" s="210"/>
      <c r="F153" s="137" t="str">
        <f>IF(E153=0," ",VLOOKUP(E153,BIODATA!$A$13:$C$57,2,FALSE))</f>
        <v xml:space="preserve"> </v>
      </c>
      <c r="G153" s="210"/>
      <c r="H153" s="135" t="str">
        <f>IF(G153=0," ",VLOOKUP(G153,'KI2'!$B$9:$F$76,2,FALSE))</f>
        <v xml:space="preserve"> </v>
      </c>
      <c r="I153" s="261"/>
      <c r="J153" s="182" t="str">
        <f t="shared" si="22"/>
        <v xml:space="preserve"> </v>
      </c>
      <c r="K153" s="182" t="str">
        <f t="shared" si="23"/>
        <v/>
      </c>
      <c r="L153" s="378"/>
      <c r="M153" s="261"/>
      <c r="N153" s="219" t="str">
        <f t="shared" si="24"/>
        <v xml:space="preserve"> </v>
      </c>
      <c r="O153" s="219" t="str">
        <f t="shared" si="25"/>
        <v/>
      </c>
      <c r="P153" s="261"/>
    </row>
    <row r="154" spans="3:16" ht="30" customHeight="1">
      <c r="C154" s="210">
        <v>141</v>
      </c>
      <c r="D154" s="220"/>
      <c r="E154" s="210"/>
      <c r="F154" s="137" t="str">
        <f>IF(E154=0," ",VLOOKUP(E154,BIODATA!$A$13:$C$57,2,FALSE))</f>
        <v xml:space="preserve"> </v>
      </c>
      <c r="G154" s="210"/>
      <c r="H154" s="135" t="str">
        <f>IF(G154=0," ",VLOOKUP(G154,'KI2'!$B$9:$F$76,2,FALSE))</f>
        <v xml:space="preserve"> </v>
      </c>
      <c r="I154" s="261"/>
      <c r="J154" s="182" t="str">
        <f t="shared" si="22"/>
        <v xml:space="preserve"> </v>
      </c>
      <c r="K154" s="182" t="str">
        <f t="shared" si="23"/>
        <v/>
      </c>
      <c r="L154" s="378"/>
      <c r="M154" s="261"/>
      <c r="N154" s="219" t="str">
        <f t="shared" si="24"/>
        <v xml:space="preserve"> </v>
      </c>
      <c r="O154" s="219" t="str">
        <f t="shared" si="25"/>
        <v/>
      </c>
      <c r="P154" s="261"/>
    </row>
    <row r="155" spans="3:16" ht="30" customHeight="1">
      <c r="C155" s="210">
        <v>142</v>
      </c>
      <c r="D155" s="220"/>
      <c r="E155" s="210"/>
      <c r="F155" s="137" t="str">
        <f>IF(E155=0," ",VLOOKUP(E155,BIODATA!$A$13:$C$57,2,FALSE))</f>
        <v xml:space="preserve"> </v>
      </c>
      <c r="G155" s="210"/>
      <c r="H155" s="135" t="str">
        <f>IF(G155=0," ",VLOOKUP(G155,'KI2'!$B$9:$F$76,2,FALSE))</f>
        <v xml:space="preserve"> </v>
      </c>
      <c r="I155" s="261"/>
      <c r="J155" s="182" t="str">
        <f t="shared" si="22"/>
        <v xml:space="preserve"> </v>
      </c>
      <c r="K155" s="182" t="str">
        <f t="shared" si="23"/>
        <v/>
      </c>
      <c r="L155" s="378"/>
      <c r="M155" s="261"/>
      <c r="N155" s="219" t="str">
        <f t="shared" si="24"/>
        <v xml:space="preserve"> </v>
      </c>
      <c r="O155" s="219" t="str">
        <f t="shared" si="25"/>
        <v/>
      </c>
      <c r="P155" s="261"/>
    </row>
    <row r="156" spans="3:16" ht="30" customHeight="1">
      <c r="C156" s="210">
        <v>143</v>
      </c>
      <c r="D156" s="220"/>
      <c r="E156" s="210"/>
      <c r="F156" s="137" t="str">
        <f>IF(E156=0," ",VLOOKUP(E156,BIODATA!$A$13:$C$57,2,FALSE))</f>
        <v xml:space="preserve"> </v>
      </c>
      <c r="G156" s="210"/>
      <c r="H156" s="135" t="str">
        <f>IF(G156=0," ",VLOOKUP(G156,'KI2'!$B$9:$F$76,2,FALSE))</f>
        <v xml:space="preserve"> </v>
      </c>
      <c r="I156" s="261"/>
      <c r="J156" s="182" t="str">
        <f t="shared" si="22"/>
        <v xml:space="preserve"> </v>
      </c>
      <c r="K156" s="182" t="str">
        <f t="shared" si="23"/>
        <v/>
      </c>
      <c r="L156" s="378"/>
      <c r="M156" s="261"/>
      <c r="N156" s="219" t="str">
        <f t="shared" si="24"/>
        <v xml:space="preserve"> </v>
      </c>
      <c r="O156" s="219" t="str">
        <f t="shared" si="25"/>
        <v/>
      </c>
      <c r="P156" s="261"/>
    </row>
    <row r="157" spans="3:16" ht="30" customHeight="1">
      <c r="C157" s="210">
        <v>144</v>
      </c>
      <c r="D157" s="220"/>
      <c r="E157" s="210"/>
      <c r="F157" s="137" t="str">
        <f>IF(E157=0," ",VLOOKUP(E157,BIODATA!$A$13:$C$57,2,FALSE))</f>
        <v xml:space="preserve"> </v>
      </c>
      <c r="G157" s="210"/>
      <c r="H157" s="135" t="str">
        <f>IF(G157=0," ",VLOOKUP(G157,'KI2'!$B$9:$F$76,2,FALSE))</f>
        <v xml:space="preserve"> </v>
      </c>
      <c r="I157" s="261"/>
      <c r="J157" s="182" t="str">
        <f t="shared" si="22"/>
        <v xml:space="preserve"> </v>
      </c>
      <c r="K157" s="182" t="str">
        <f t="shared" si="23"/>
        <v/>
      </c>
      <c r="L157" s="378"/>
      <c r="M157" s="261"/>
      <c r="N157" s="219" t="str">
        <f t="shared" si="24"/>
        <v xml:space="preserve"> </v>
      </c>
      <c r="O157" s="219" t="str">
        <f t="shared" si="25"/>
        <v/>
      </c>
      <c r="P157" s="261"/>
    </row>
    <row r="158" spans="3:16" ht="30" customHeight="1">
      <c r="C158" s="210">
        <v>145</v>
      </c>
      <c r="D158" s="220"/>
      <c r="E158" s="210"/>
      <c r="F158" s="137" t="str">
        <f>IF(E158=0," ",VLOOKUP(E158,BIODATA!$A$13:$C$57,2,FALSE))</f>
        <v xml:space="preserve"> </v>
      </c>
      <c r="G158" s="210"/>
      <c r="H158" s="135" t="str">
        <f>IF(G158=0," ",VLOOKUP(G158,'KI2'!$B$9:$F$76,2,FALSE))</f>
        <v xml:space="preserve"> </v>
      </c>
      <c r="I158" s="261"/>
      <c r="J158" s="182" t="str">
        <f t="shared" si="22"/>
        <v xml:space="preserve"> </v>
      </c>
      <c r="K158" s="182" t="str">
        <f t="shared" si="23"/>
        <v/>
      </c>
      <c r="L158" s="378"/>
      <c r="M158" s="261"/>
      <c r="N158" s="219" t="str">
        <f t="shared" si="24"/>
        <v xml:space="preserve"> </v>
      </c>
      <c r="O158" s="219" t="str">
        <f t="shared" si="25"/>
        <v/>
      </c>
      <c r="P158" s="261"/>
    </row>
    <row r="159" spans="3:16" ht="30" customHeight="1">
      <c r="C159" s="210">
        <v>146</v>
      </c>
      <c r="D159" s="220"/>
      <c r="E159" s="210"/>
      <c r="F159" s="137" t="str">
        <f>IF(E159=0," ",VLOOKUP(E159,BIODATA!$A$13:$C$57,2,FALSE))</f>
        <v xml:space="preserve"> </v>
      </c>
      <c r="G159" s="210"/>
      <c r="H159" s="135" t="str">
        <f>IF(G159=0," ",VLOOKUP(G159,'KI2'!$B$9:$F$76,2,FALSE))</f>
        <v xml:space="preserve"> </v>
      </c>
      <c r="I159" s="261"/>
      <c r="J159" s="182" t="str">
        <f t="shared" si="22"/>
        <v xml:space="preserve"> </v>
      </c>
      <c r="K159" s="182" t="str">
        <f t="shared" si="23"/>
        <v/>
      </c>
      <c r="L159" s="378"/>
      <c r="M159" s="261"/>
      <c r="N159" s="219" t="str">
        <f t="shared" si="24"/>
        <v xml:space="preserve"> </v>
      </c>
      <c r="O159" s="219" t="str">
        <f t="shared" si="25"/>
        <v/>
      </c>
      <c r="P159" s="261"/>
    </row>
    <row r="160" spans="3:16" ht="30" customHeight="1">
      <c r="C160" s="210">
        <v>147</v>
      </c>
      <c r="D160" s="220"/>
      <c r="E160" s="210"/>
      <c r="F160" s="137" t="str">
        <f>IF(E160=0," ",VLOOKUP(E160,BIODATA!$A$13:$C$57,2,FALSE))</f>
        <v xml:space="preserve"> </v>
      </c>
      <c r="G160" s="210"/>
      <c r="H160" s="135" t="str">
        <f>IF(G160=0," ",VLOOKUP(G160,'KI2'!$B$9:$F$76,2,FALSE))</f>
        <v xml:space="preserve"> </v>
      </c>
      <c r="I160" s="261"/>
      <c r="J160" s="182" t="str">
        <f t="shared" si="22"/>
        <v xml:space="preserve"> </v>
      </c>
      <c r="K160" s="182" t="str">
        <f t="shared" si="23"/>
        <v/>
      </c>
      <c r="L160" s="378"/>
      <c r="M160" s="261"/>
      <c r="N160" s="219" t="str">
        <f t="shared" si="24"/>
        <v xml:space="preserve"> </v>
      </c>
      <c r="O160" s="219" t="str">
        <f t="shared" si="25"/>
        <v/>
      </c>
      <c r="P160" s="261"/>
    </row>
    <row r="161" spans="3:18" ht="30" customHeight="1">
      <c r="C161" s="210">
        <v>148</v>
      </c>
      <c r="D161" s="220"/>
      <c r="E161" s="210"/>
      <c r="F161" s="137" t="str">
        <f>IF(E161=0," ",VLOOKUP(E161,BIODATA!$A$13:$C$57,2,FALSE))</f>
        <v xml:space="preserve"> </v>
      </c>
      <c r="G161" s="210"/>
      <c r="H161" s="135" t="str">
        <f>IF(G161=0," ",VLOOKUP(G161,'KI2'!$B$9:$F$76,2,FALSE))</f>
        <v xml:space="preserve"> </v>
      </c>
      <c r="I161" s="261"/>
      <c r="J161" s="182" t="str">
        <f t="shared" si="22"/>
        <v xml:space="preserve"> </v>
      </c>
      <c r="K161" s="182" t="str">
        <f t="shared" si="23"/>
        <v/>
      </c>
      <c r="L161" s="378"/>
      <c r="M161" s="261"/>
      <c r="N161" s="219" t="str">
        <f t="shared" si="24"/>
        <v xml:space="preserve"> </v>
      </c>
      <c r="O161" s="219" t="str">
        <f t="shared" si="25"/>
        <v/>
      </c>
      <c r="P161" s="261"/>
    </row>
    <row r="162" spans="3:18" ht="30" customHeight="1">
      <c r="C162" s="210">
        <v>149</v>
      </c>
      <c r="D162" s="220"/>
      <c r="E162" s="210"/>
      <c r="F162" s="137" t="str">
        <f>IF(E162=0," ",VLOOKUP(E162,BIODATA!$A$13:$C$57,2,FALSE))</f>
        <v xml:space="preserve"> </v>
      </c>
      <c r="G162" s="210"/>
      <c r="H162" s="135" t="str">
        <f>IF(G162=0," ",VLOOKUP(G162,'KI2'!$B$9:$F$76,2,FALSE))</f>
        <v xml:space="preserve"> </v>
      </c>
      <c r="I162" s="261"/>
      <c r="J162" s="182" t="str">
        <f t="shared" si="22"/>
        <v xml:space="preserve"> </v>
      </c>
      <c r="K162" s="182" t="str">
        <f t="shared" si="23"/>
        <v/>
      </c>
      <c r="L162" s="378"/>
      <c r="M162" s="261"/>
      <c r="N162" s="219" t="str">
        <f t="shared" si="24"/>
        <v xml:space="preserve"> </v>
      </c>
      <c r="O162" s="219" t="str">
        <f t="shared" si="25"/>
        <v/>
      </c>
      <c r="P162" s="261"/>
    </row>
    <row r="163" spans="3:18" ht="30" customHeight="1">
      <c r="C163" s="210">
        <v>150</v>
      </c>
      <c r="D163" s="220"/>
      <c r="E163" s="210"/>
      <c r="F163" s="137" t="str">
        <f>IF(E163=0," ",VLOOKUP(E163,BIODATA!$A$13:$C$57,2,FALSE))</f>
        <v xml:space="preserve"> </v>
      </c>
      <c r="G163" s="210"/>
      <c r="H163" s="135" t="str">
        <f>IF(G163=0," ",VLOOKUP(G163,'KI2'!$B$9:$F$76,2,FALSE))</f>
        <v xml:space="preserve"> </v>
      </c>
      <c r="I163" s="261"/>
      <c r="J163" s="182" t="str">
        <f t="shared" si="22"/>
        <v xml:space="preserve"> </v>
      </c>
      <c r="K163" s="182" t="str">
        <f t="shared" si="23"/>
        <v/>
      </c>
      <c r="L163" s="378"/>
      <c r="M163" s="261"/>
      <c r="N163" s="219" t="str">
        <f t="shared" si="24"/>
        <v xml:space="preserve"> </v>
      </c>
      <c r="O163" s="219" t="str">
        <f t="shared" si="25"/>
        <v/>
      </c>
      <c r="P163" s="261"/>
    </row>
    <row r="164" spans="3:18" ht="30" customHeight="1">
      <c r="C164" s="210">
        <v>151</v>
      </c>
      <c r="D164" s="220"/>
      <c r="E164" s="210"/>
      <c r="F164" s="137" t="str">
        <f>IF(E164=0," ",VLOOKUP(E164,BIODATA!$A$13:$C$57,2,FALSE))</f>
        <v xml:space="preserve"> </v>
      </c>
      <c r="G164" s="210"/>
      <c r="H164" s="135" t="str">
        <f>IF(G164=0," ",VLOOKUP(G164,'KI2'!$B$9:$F$76,2,FALSE))</f>
        <v xml:space="preserve"> </v>
      </c>
      <c r="I164" s="261"/>
      <c r="J164" s="182" t="str">
        <f t="shared" si="22"/>
        <v xml:space="preserve"> </v>
      </c>
      <c r="K164" s="182" t="str">
        <f t="shared" si="23"/>
        <v/>
      </c>
      <c r="L164" s="378"/>
      <c r="M164" s="261"/>
      <c r="N164" s="219" t="str">
        <f t="shared" si="24"/>
        <v xml:space="preserve"> </v>
      </c>
      <c r="O164" s="219" t="str">
        <f t="shared" si="25"/>
        <v/>
      </c>
      <c r="P164" s="261"/>
    </row>
    <row r="165" spans="3:18" ht="30" customHeight="1">
      <c r="C165" s="210">
        <v>152</v>
      </c>
      <c r="D165" s="220"/>
      <c r="E165" s="210"/>
      <c r="F165" s="137" t="str">
        <f>IF(E165=0," ",VLOOKUP(E165,BIODATA!$A$13:$C$57,2,FALSE))</f>
        <v xml:space="preserve"> </v>
      </c>
      <c r="G165" s="210"/>
      <c r="H165" s="135" t="str">
        <f>IF(G165=0," ",VLOOKUP(G165,'KI2'!$B$9:$F$76,2,FALSE))</f>
        <v xml:space="preserve"> </v>
      </c>
      <c r="I165" s="261"/>
      <c r="J165" s="182" t="str">
        <f t="shared" si="22"/>
        <v xml:space="preserve"> </v>
      </c>
      <c r="K165" s="182" t="str">
        <f t="shared" si="23"/>
        <v/>
      </c>
      <c r="L165" s="378"/>
      <c r="M165" s="261"/>
      <c r="N165" s="219" t="str">
        <f t="shared" si="24"/>
        <v xml:space="preserve"> </v>
      </c>
      <c r="O165" s="219" t="str">
        <f t="shared" si="25"/>
        <v/>
      </c>
      <c r="P165" s="261"/>
    </row>
    <row r="166" spans="3:18" ht="30" customHeight="1">
      <c r="C166" s="210">
        <v>153</v>
      </c>
      <c r="D166" s="220"/>
      <c r="E166" s="210"/>
      <c r="F166" s="137" t="str">
        <f>IF(E166=0," ",VLOOKUP(E166,BIODATA!$A$13:$C$57,2,FALSE))</f>
        <v xml:space="preserve"> </v>
      </c>
      <c r="G166" s="210"/>
      <c r="H166" s="135" t="str">
        <f>IF(G166=0," ",VLOOKUP(G166,'KI2'!$B$9:$F$76,2,FALSE))</f>
        <v xml:space="preserve"> </v>
      </c>
      <c r="I166" s="261"/>
      <c r="J166" s="182" t="str">
        <f t="shared" si="22"/>
        <v xml:space="preserve"> </v>
      </c>
      <c r="K166" s="182" t="str">
        <f t="shared" si="23"/>
        <v/>
      </c>
      <c r="L166" s="378"/>
      <c r="M166" s="261"/>
      <c r="N166" s="219" t="str">
        <f t="shared" si="24"/>
        <v xml:space="preserve"> </v>
      </c>
      <c r="O166" s="219" t="str">
        <f t="shared" si="25"/>
        <v/>
      </c>
      <c r="P166" s="261"/>
    </row>
    <row r="167" spans="3:18" ht="30" customHeight="1">
      <c r="C167" s="210">
        <v>154</v>
      </c>
      <c r="D167" s="220"/>
      <c r="E167" s="210"/>
      <c r="F167" s="137" t="str">
        <f>IF(E167=0," ",VLOOKUP(E167,BIODATA!$A$13:$C$57,2,FALSE))</f>
        <v xml:space="preserve"> </v>
      </c>
      <c r="G167" s="210"/>
      <c r="H167" s="135" t="str">
        <f>IF(G167=0," ",VLOOKUP(G167,'KI2'!$B$9:$F$76,2,FALSE))</f>
        <v xml:space="preserve"> </v>
      </c>
      <c r="I167" s="261"/>
      <c r="J167" s="182" t="str">
        <f t="shared" si="22"/>
        <v xml:space="preserve"> </v>
      </c>
      <c r="K167" s="182" t="str">
        <f t="shared" si="23"/>
        <v/>
      </c>
      <c r="L167" s="378"/>
      <c r="M167" s="261"/>
      <c r="N167" s="219" t="str">
        <f t="shared" si="24"/>
        <v xml:space="preserve"> </v>
      </c>
      <c r="O167" s="219" t="str">
        <f t="shared" si="25"/>
        <v/>
      </c>
      <c r="P167" s="261"/>
    </row>
    <row r="168" spans="3:18" ht="30" customHeight="1">
      <c r="C168" s="210">
        <v>155</v>
      </c>
      <c r="D168" s="220"/>
      <c r="E168" s="210"/>
      <c r="F168" s="137" t="str">
        <f>IF(E168=0," ",VLOOKUP(E168,BIODATA!$A$13:$C$57,2,FALSE))</f>
        <v xml:space="preserve"> </v>
      </c>
      <c r="G168" s="210"/>
      <c r="H168" s="135" t="str">
        <f>IF(G168=0," ",VLOOKUP(G168,'KI2'!$B$9:$F$76,2,FALSE))</f>
        <v xml:space="preserve"> </v>
      </c>
      <c r="I168" s="261"/>
      <c r="J168" s="182" t="str">
        <f t="shared" si="22"/>
        <v xml:space="preserve"> </v>
      </c>
      <c r="K168" s="182" t="str">
        <f t="shared" si="23"/>
        <v/>
      </c>
      <c r="L168" s="378"/>
      <c r="M168" s="261"/>
      <c r="N168" s="219" t="str">
        <f t="shared" si="24"/>
        <v xml:space="preserve"> </v>
      </c>
      <c r="O168" s="219" t="str">
        <f t="shared" si="25"/>
        <v/>
      </c>
      <c r="P168" s="261"/>
    </row>
    <row r="169" spans="3:18" ht="30" customHeight="1">
      <c r="C169" s="210">
        <v>156</v>
      </c>
      <c r="D169" s="220"/>
      <c r="E169" s="210"/>
      <c r="F169" s="137" t="str">
        <f>IF(E169=0," ",VLOOKUP(E169,BIODATA!$A$13:$C$57,2,FALSE))</f>
        <v xml:space="preserve"> </v>
      </c>
      <c r="G169" s="210"/>
      <c r="H169" s="135" t="str">
        <f>IF(G169=0," ",VLOOKUP(G169,'KI2'!$B$9:$F$76,2,FALSE))</f>
        <v xml:space="preserve"> </v>
      </c>
      <c r="I169" s="261"/>
      <c r="J169" s="182" t="str">
        <f t="shared" si="22"/>
        <v xml:space="preserve"> </v>
      </c>
      <c r="K169" s="182" t="str">
        <f t="shared" si="23"/>
        <v/>
      </c>
      <c r="L169" s="378"/>
      <c r="M169" s="261"/>
      <c r="N169" s="219" t="str">
        <f t="shared" si="24"/>
        <v xml:space="preserve"> </v>
      </c>
      <c r="O169" s="219" t="str">
        <f t="shared" si="25"/>
        <v/>
      </c>
      <c r="P169" s="261"/>
    </row>
    <row r="170" spans="3:18" ht="30" customHeight="1">
      <c r="C170" s="210">
        <v>157</v>
      </c>
      <c r="D170" s="220"/>
      <c r="E170" s="210"/>
      <c r="F170" s="137" t="str">
        <f>IF(E170=0," ",VLOOKUP(E170,BIODATA!$A$13:$C$57,2,FALSE))</f>
        <v xml:space="preserve"> </v>
      </c>
      <c r="G170" s="210"/>
      <c r="H170" s="135" t="str">
        <f>IF(G170=0," ",VLOOKUP(G170,'KI2'!$B$9:$F$76,2,FALSE))</f>
        <v xml:space="preserve"> </v>
      </c>
      <c r="I170" s="261"/>
      <c r="J170" s="182" t="str">
        <f t="shared" si="22"/>
        <v xml:space="preserve"> </v>
      </c>
      <c r="K170" s="182" t="str">
        <f t="shared" si="23"/>
        <v/>
      </c>
      <c r="L170" s="378"/>
      <c r="M170" s="261"/>
      <c r="N170" s="219" t="str">
        <f t="shared" si="24"/>
        <v xml:space="preserve"> </v>
      </c>
      <c r="O170" s="219" t="str">
        <f t="shared" si="25"/>
        <v/>
      </c>
      <c r="P170" s="261"/>
    </row>
    <row r="171" spans="3:18" ht="30" customHeight="1">
      <c r="C171" s="210">
        <v>158</v>
      </c>
      <c r="D171" s="220"/>
      <c r="E171" s="210"/>
      <c r="F171" s="137" t="str">
        <f>IF(E171=0," ",VLOOKUP(E171,BIODATA!$A$13:$C$57,2,FALSE))</f>
        <v xml:space="preserve"> </v>
      </c>
      <c r="G171" s="210"/>
      <c r="H171" s="135" t="str">
        <f>IF(G171=0," ",VLOOKUP(G171,'KI2'!$B$9:$F$76,2,FALSE))</f>
        <v xml:space="preserve"> </v>
      </c>
      <c r="I171" s="261"/>
      <c r="J171" s="182" t="str">
        <f t="shared" si="22"/>
        <v xml:space="preserve"> </v>
      </c>
      <c r="K171" s="182" t="str">
        <f t="shared" si="23"/>
        <v/>
      </c>
      <c r="L171" s="379"/>
      <c r="M171" s="261"/>
      <c r="N171" s="219" t="str">
        <f t="shared" si="24"/>
        <v xml:space="preserve"> </v>
      </c>
      <c r="O171" s="219" t="str">
        <f t="shared" si="25"/>
        <v/>
      </c>
      <c r="P171" s="261"/>
    </row>
    <row r="172" spans="3:18" ht="20.100000000000001" customHeight="1">
      <c r="J172" s="7"/>
      <c r="K172" s="7"/>
      <c r="L172" s="7"/>
      <c r="N172" s="7"/>
      <c r="O172" s="7"/>
    </row>
    <row r="173" spans="3:18" ht="20.100000000000001" customHeight="1">
      <c r="J173" s="7"/>
      <c r="K173" s="7"/>
      <c r="L173" s="7"/>
      <c r="M173" s="397" t="s">
        <v>185</v>
      </c>
      <c r="N173" s="397"/>
      <c r="O173" s="397"/>
      <c r="P173" s="397"/>
    </row>
    <row r="174" spans="3:18" ht="20.100000000000001" customHeight="1">
      <c r="D174" s="185"/>
      <c r="E174" s="185"/>
      <c r="F174" s="185"/>
      <c r="G174" s="185"/>
      <c r="H174" s="185"/>
      <c r="I174" s="185"/>
      <c r="J174" s="185"/>
      <c r="K174" s="185"/>
      <c r="L174" s="185"/>
      <c r="M174" s="397" t="str">
        <f>CatatanKI1!$I$174</f>
        <v>Guru Kelas 3</v>
      </c>
      <c r="N174" s="397"/>
      <c r="O174" s="397"/>
      <c r="P174" s="397"/>
      <c r="Q174" s="11"/>
      <c r="R174" s="11"/>
    </row>
    <row r="175" spans="3:18" ht="20.100000000000001" customHeight="1">
      <c r="D175" s="185"/>
      <c r="E175" s="185"/>
      <c r="F175" s="185"/>
      <c r="G175" s="185"/>
      <c r="H175" s="185"/>
      <c r="I175" s="185"/>
      <c r="J175" s="185"/>
      <c r="K175" s="185"/>
      <c r="L175" s="185"/>
      <c r="M175" s="7"/>
      <c r="N175" s="185"/>
      <c r="O175" s="185"/>
      <c r="P175" s="185"/>
      <c r="Q175" s="11"/>
      <c r="R175" s="11"/>
    </row>
    <row r="176" spans="3:18" ht="20.100000000000001" customHeight="1">
      <c r="D176" s="7"/>
      <c r="E176" s="7"/>
      <c r="F176" s="7"/>
      <c r="G176" s="7"/>
      <c r="H176" s="7"/>
      <c r="I176" s="7"/>
      <c r="J176" s="10"/>
      <c r="K176" s="10"/>
      <c r="L176" s="10"/>
      <c r="M176" s="7"/>
      <c r="N176" s="10"/>
      <c r="O176" s="10"/>
      <c r="P176" s="8"/>
      <c r="Q176" s="9"/>
      <c r="R176" s="9"/>
    </row>
    <row r="177" spans="4:18" ht="20.100000000000001" customHeight="1">
      <c r="D177" s="7"/>
      <c r="E177" s="7"/>
      <c r="F177" s="7"/>
      <c r="G177" s="7"/>
      <c r="H177" s="7"/>
      <c r="I177" s="7"/>
      <c r="J177" s="10"/>
      <c r="K177" s="10"/>
      <c r="L177" s="10"/>
      <c r="M177" s="7"/>
      <c r="N177" s="10"/>
      <c r="O177" s="10"/>
      <c r="P177" s="7"/>
      <c r="Q177" s="7"/>
      <c r="R177" s="7"/>
    </row>
    <row r="178" spans="4:18" ht="20.100000000000001" customHeight="1">
      <c r="D178" s="7"/>
      <c r="E178" s="7"/>
      <c r="F178" s="7"/>
      <c r="G178" s="10"/>
      <c r="H178" s="7"/>
      <c r="I178" s="7"/>
      <c r="J178" s="10"/>
      <c r="K178" s="10"/>
      <c r="L178" s="10"/>
      <c r="M178" s="398">
        <f>'Data Sekolah'!D8</f>
        <v>0</v>
      </c>
      <c r="N178" s="398"/>
      <c r="O178" s="398"/>
      <c r="P178" s="398"/>
      <c r="Q178" s="7"/>
      <c r="R178" s="7"/>
    </row>
    <row r="179" spans="4:18" ht="20.100000000000001" customHeight="1">
      <c r="D179" s="186"/>
      <c r="E179" s="186"/>
      <c r="F179" s="186"/>
      <c r="G179" s="186"/>
      <c r="H179" s="186"/>
      <c r="I179" s="186"/>
      <c r="J179" s="186"/>
      <c r="K179" s="186"/>
      <c r="L179" s="186"/>
      <c r="M179" s="399" t="str">
        <f>'Data Sekolah'!B9&amp;" : "&amp;'Data Sekolah'!D9</f>
        <v xml:space="preserve">NIP : </v>
      </c>
      <c r="N179" s="399"/>
      <c r="O179" s="399"/>
      <c r="P179" s="399"/>
      <c r="Q179" s="12"/>
      <c r="R179" s="12"/>
    </row>
    <row r="180" spans="4:18" ht="20.100000000000001" customHeight="1"/>
    <row r="181" spans="4:18" ht="30" customHeight="1">
      <c r="D181" s="14"/>
      <c r="E181" s="15"/>
      <c r="F181" s="15"/>
    </row>
    <row r="182" spans="4:18" ht="30" customHeight="1">
      <c r="D182" s="15"/>
      <c r="E182" s="15"/>
      <c r="F182" s="15"/>
    </row>
    <row r="183" spans="4:18" ht="30" customHeight="1">
      <c r="D183" s="15"/>
      <c r="E183" s="15"/>
      <c r="F183" s="15"/>
    </row>
    <row r="184" spans="4:18" ht="30" customHeight="1">
      <c r="D184" s="15"/>
      <c r="E184" s="15"/>
      <c r="F184" s="14"/>
    </row>
    <row r="185" spans="4:18" ht="30" customHeight="1">
      <c r="D185" s="15"/>
      <c r="E185" s="15"/>
      <c r="F185" s="15"/>
    </row>
    <row r="186" spans="4:18" ht="30" customHeight="1">
      <c r="D186" s="15"/>
      <c r="E186" s="15"/>
      <c r="F186" s="15"/>
    </row>
    <row r="187" spans="4:18" ht="30" customHeight="1">
      <c r="D187" s="15"/>
      <c r="E187" s="15"/>
      <c r="F187" s="15"/>
    </row>
    <row r="188" spans="4:18" ht="30" customHeight="1">
      <c r="D188" s="15"/>
      <c r="E188" s="15"/>
      <c r="F188" s="15"/>
    </row>
    <row r="189" spans="4:18" ht="30" customHeight="1">
      <c r="D189" s="15"/>
      <c r="E189" s="15"/>
      <c r="F189" s="15"/>
    </row>
    <row r="190" spans="4:18" ht="30" customHeight="1">
      <c r="D190" s="15"/>
      <c r="E190" s="15"/>
      <c r="F190" s="15"/>
    </row>
  </sheetData>
  <sheetProtection formatRows="0" selectLockedCells="1"/>
  <mergeCells count="20">
    <mergeCell ref="M173:P173"/>
    <mergeCell ref="M174:P174"/>
    <mergeCell ref="M178:P178"/>
    <mergeCell ref="M179:P179"/>
    <mergeCell ref="P12:P13"/>
    <mergeCell ref="I12:M12"/>
    <mergeCell ref="L13:L171"/>
    <mergeCell ref="C12:C13"/>
    <mergeCell ref="D12:D13"/>
    <mergeCell ref="E12:E13"/>
    <mergeCell ref="F12:F13"/>
    <mergeCell ref="G12:G13"/>
    <mergeCell ref="H12:H13"/>
    <mergeCell ref="AF12:AG12"/>
    <mergeCell ref="T12:U12"/>
    <mergeCell ref="V12:W12"/>
    <mergeCell ref="X12:Y12"/>
    <mergeCell ref="Z12:AA12"/>
    <mergeCell ref="AB12:AC12"/>
    <mergeCell ref="AD12:AE12"/>
  </mergeCells>
  <phoneticPr fontId="0" type="noConversion"/>
  <dataValidations xWindow="201" yWindow="442" count="4">
    <dataValidation type="list" allowBlank="1" showInputMessage="1" showErrorMessage="1" promptTitle="Informasi" prompt="Silahkan Pilih Kode Butir Terlebih Hahulu" sqref="M14:M171">
      <formula1>IF(G14=1,$AK$26:$AK$36,IF(G14=2,$AL$26:$AL$38,IF(G14=3,$AM$26:$AM$36,IF(G14=4,$AN$26:$AN$34,IF(G14=5,$AO$26:$AO$34,IF(G14=6,$AP$26:$AP$35,IF(G14=7,$AQ$26:$AQ$30,IF(G14=0,H14-1))))))))</formula1>
    </dataValidation>
    <dataValidation type="list" allowBlank="1" showInputMessage="1" showErrorMessage="1" promptTitle="Informasi" prompt="Silahkan Pilih Kode Butir Terlebih Hahulu" sqref="I14:I171">
      <formula1>IF(G14=1,$AK$12:$AK$22,IF(G14=2,$AL$12:$AL$24,IF(G14=3,$AM$12:$AM$22,IF(G14=4,$AN$12:$AN$20,IF(G14=5,$AO$12:$AO$20,IF(G14=6,$AP$12:$AP$21,IF(G14=7,$AQ$12:$AQ$16,IF(G14=0,G14-1))))))))</formula1>
    </dataValidation>
    <dataValidation type="list" allowBlank="1" showInputMessage="1" showErrorMessage="1" errorTitle="Informasi" error="Silahkan Isi Kode Butir 1- 7" promptTitle="Informasi" prompt="Silahkan Isi No absen Terlebih Hahulu" sqref="G14:G171">
      <formula1>IF(E14=0,F14-1,$AJ$8:$AQ$8)</formula1>
    </dataValidation>
    <dataValidation type="decimal" allowBlank="1" showInputMessage="1" showErrorMessage="1" errorTitle="Informasi" error="Mohon di isi angka 1 - 45" promptTitle="Informasi" prompt="Silahkan isi angka 1 - 45" sqref="E14:E171">
      <formula1>1</formula1>
      <formula2>45</formula2>
    </dataValidation>
  </dataValidations>
  <printOptions horizontalCentered="1" verticalCentered="1"/>
  <pageMargins left="0.2" right="0.2" top="0.2" bottom="0.2" header="0.5" footer="0.5"/>
  <pageSetup paperSize="9" scale="7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B3:R70"/>
  <sheetViews>
    <sheetView showGridLines="0" showRowColHeaders="0" view="pageBreakPreview" zoomScale="90" zoomScaleNormal="75" zoomScaleSheetLayoutView="90" workbookViewId="0"/>
  </sheetViews>
  <sheetFormatPr defaultRowHeight="24.95" customHeight="1"/>
  <cols>
    <col min="2" max="2" width="4.28515625" customWidth="1"/>
    <col min="3" max="3" width="38.42578125" customWidth="1"/>
    <col min="4" max="5" width="13.7109375" customWidth="1"/>
    <col min="6" max="6" width="5.7109375" customWidth="1"/>
    <col min="7" max="8" width="13.7109375" customWidth="1"/>
    <col min="9" max="9" width="5.7109375" customWidth="1"/>
    <col min="10" max="11" width="13.7109375" customWidth="1"/>
    <col min="12" max="12" width="5.7109375" customWidth="1"/>
    <col min="13" max="14" width="13.7109375" customWidth="1"/>
    <col min="15" max="15" width="5.7109375" customWidth="1"/>
  </cols>
  <sheetData>
    <row r="3" spans="2:15" ht="24.95" customHeight="1">
      <c r="B3" s="141" t="s">
        <v>302</v>
      </c>
      <c r="C3" s="58"/>
      <c r="D3" s="58"/>
      <c r="E3" s="58"/>
      <c r="F3" s="58"/>
      <c r="G3" s="58"/>
      <c r="H3" s="58"/>
      <c r="I3" s="58"/>
      <c r="J3" s="58"/>
    </row>
    <row r="4" spans="2:15" s="33" customFormat="1" ht="15" customHeight="1"/>
    <row r="5" spans="2:15" s="33" customFormat="1" ht="15" customHeight="1">
      <c r="B5" s="34" t="s">
        <v>94</v>
      </c>
      <c r="D5" s="35" t="s">
        <v>95</v>
      </c>
      <c r="E5" s="139">
        <f>'Data Sekolah'!$D$7</f>
        <v>0</v>
      </c>
      <c r="F5" s="139"/>
      <c r="J5" s="35"/>
    </row>
    <row r="6" spans="2:15" s="33" customFormat="1" ht="15" customHeight="1">
      <c r="B6" s="34" t="s">
        <v>96</v>
      </c>
      <c r="D6" s="35" t="s">
        <v>95</v>
      </c>
      <c r="E6" s="37">
        <f>'Data Sekolah'!$D$10</f>
        <v>3</v>
      </c>
      <c r="F6" s="37"/>
      <c r="J6" s="35"/>
    </row>
    <row r="7" spans="2:15" s="33" customFormat="1" ht="15" customHeight="1">
      <c r="B7" s="34" t="s">
        <v>97</v>
      </c>
      <c r="D7" s="35" t="s">
        <v>95</v>
      </c>
      <c r="E7" s="36" t="str">
        <f>'Data Sekolah'!$D$12</f>
        <v>Ganjil</v>
      </c>
      <c r="F7" s="36"/>
      <c r="J7" s="35"/>
    </row>
    <row r="8" spans="2:15" s="33" customFormat="1" ht="15" customHeight="1">
      <c r="B8" s="167" t="s">
        <v>276</v>
      </c>
      <c r="C8" s="163"/>
      <c r="D8" s="148" t="s">
        <v>95</v>
      </c>
      <c r="E8" s="145" t="str">
        <f>CatatanKI1!$F$9</f>
        <v>PPKn</v>
      </c>
      <c r="F8" s="145"/>
      <c r="J8" s="35"/>
    </row>
    <row r="9" spans="2:15" s="33" customFormat="1" ht="15" customHeight="1">
      <c r="B9" s="34" t="s">
        <v>93</v>
      </c>
      <c r="D9" s="35" t="s">
        <v>95</v>
      </c>
      <c r="E9" s="36" t="str">
        <f>'Data Sekolah'!$D$13</f>
        <v>2019/2020</v>
      </c>
      <c r="F9" s="36"/>
      <c r="J9" s="35"/>
    </row>
    <row r="10" spans="2:15" s="33" customFormat="1" ht="15" customHeight="1"/>
    <row r="11" spans="2:15" s="33" customFormat="1" ht="20.100000000000001" customHeight="1">
      <c r="B11" s="403" t="s">
        <v>0</v>
      </c>
      <c r="C11" s="403" t="s">
        <v>204</v>
      </c>
      <c r="D11" s="408" t="s">
        <v>301</v>
      </c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10"/>
    </row>
    <row r="12" spans="2:15" s="33" customFormat="1" ht="39.950000000000003" customHeight="1">
      <c r="B12" s="403"/>
      <c r="C12" s="403"/>
      <c r="D12" s="404" t="s">
        <v>205</v>
      </c>
      <c r="E12" s="404"/>
      <c r="F12" s="405" t="s">
        <v>306</v>
      </c>
      <c r="G12" s="404" t="s">
        <v>208</v>
      </c>
      <c r="H12" s="404"/>
      <c r="I12" s="405" t="s">
        <v>306</v>
      </c>
      <c r="J12" s="404" t="s">
        <v>209</v>
      </c>
      <c r="K12" s="404"/>
      <c r="L12" s="405" t="s">
        <v>306</v>
      </c>
      <c r="M12" s="404" t="s">
        <v>210</v>
      </c>
      <c r="N12" s="404"/>
      <c r="O12" s="407" t="s">
        <v>306</v>
      </c>
    </row>
    <row r="13" spans="2:15" s="33" customFormat="1" ht="20.100000000000001" customHeight="1">
      <c r="B13" s="403"/>
      <c r="C13" s="403"/>
      <c r="D13" s="39" t="s">
        <v>206</v>
      </c>
      <c r="E13" s="39" t="s">
        <v>207</v>
      </c>
      <c r="F13" s="406"/>
      <c r="G13" s="39" t="s">
        <v>206</v>
      </c>
      <c r="H13" s="39" t="s">
        <v>207</v>
      </c>
      <c r="I13" s="406"/>
      <c r="J13" s="39" t="s">
        <v>206</v>
      </c>
      <c r="K13" s="39" t="s">
        <v>207</v>
      </c>
      <c r="L13" s="406"/>
      <c r="M13" s="39" t="s">
        <v>206</v>
      </c>
      <c r="N13" s="39" t="s">
        <v>207</v>
      </c>
      <c r="O13" s="407"/>
    </row>
    <row r="14" spans="2:15" s="33" customFormat="1" ht="24.95" customHeight="1">
      <c r="B14" s="40">
        <v>1</v>
      </c>
      <c r="C14" s="41">
        <f>VLOOKUP(B14,BIODATA!$A$13:$C$57,2,FALSE)</f>
        <v>0</v>
      </c>
      <c r="D14" s="40">
        <f>CatatanKI1!V14</f>
        <v>0</v>
      </c>
      <c r="E14" s="40">
        <f>CatatanKI1!W14</f>
        <v>0</v>
      </c>
      <c r="F14" s="40">
        <f>D14-E14</f>
        <v>0</v>
      </c>
      <c r="G14" s="40">
        <f>CatatanKI1!X14</f>
        <v>0</v>
      </c>
      <c r="H14" s="40">
        <f>CatatanKI1!Y14</f>
        <v>0</v>
      </c>
      <c r="I14" s="40">
        <f t="shared" ref="I14:I58" si="0">G14-H14</f>
        <v>0</v>
      </c>
      <c r="J14" s="40">
        <f>CatatanKI1!Z14</f>
        <v>0</v>
      </c>
      <c r="K14" s="40">
        <f>CatatanKI1!AA14</f>
        <v>0</v>
      </c>
      <c r="L14" s="40">
        <f t="shared" ref="L14:L58" si="1">J14-K14</f>
        <v>0</v>
      </c>
      <c r="M14" s="40">
        <f>CatatanKI1!AB14</f>
        <v>0</v>
      </c>
      <c r="N14" s="40">
        <f>CatatanKI1!AC14</f>
        <v>0</v>
      </c>
      <c r="O14" s="40">
        <f>M14-N14</f>
        <v>0</v>
      </c>
    </row>
    <row r="15" spans="2:15" s="33" customFormat="1" ht="24.95" customHeight="1">
      <c r="B15" s="40">
        <v>2</v>
      </c>
      <c r="C15" s="41">
        <f>VLOOKUP(B15,BIODATA!$A$13:$C$57,2,FALSE)</f>
        <v>0</v>
      </c>
      <c r="D15" s="40">
        <f>CatatanKI1!V15</f>
        <v>0</v>
      </c>
      <c r="E15" s="40">
        <f>CatatanKI1!W15</f>
        <v>0</v>
      </c>
      <c r="F15" s="40">
        <f t="shared" ref="F15:F58" si="2">D15-E15</f>
        <v>0</v>
      </c>
      <c r="G15" s="40">
        <f>CatatanKI1!X15</f>
        <v>0</v>
      </c>
      <c r="H15" s="40">
        <f>CatatanKI1!Y15</f>
        <v>0</v>
      </c>
      <c r="I15" s="40">
        <f t="shared" si="0"/>
        <v>0</v>
      </c>
      <c r="J15" s="40">
        <f>CatatanKI1!Z15</f>
        <v>0</v>
      </c>
      <c r="K15" s="40">
        <f>CatatanKI1!AA15</f>
        <v>0</v>
      </c>
      <c r="L15" s="40">
        <f t="shared" si="1"/>
        <v>0</v>
      </c>
      <c r="M15" s="40">
        <f>CatatanKI1!AB15</f>
        <v>0</v>
      </c>
      <c r="N15" s="40">
        <f>CatatanKI1!AC15</f>
        <v>0</v>
      </c>
      <c r="O15" s="40">
        <f t="shared" ref="O15:O58" si="3">M15-N15</f>
        <v>0</v>
      </c>
    </row>
    <row r="16" spans="2:15" s="33" customFormat="1" ht="24.95" customHeight="1">
      <c r="B16" s="40">
        <v>3</v>
      </c>
      <c r="C16" s="41">
        <f>VLOOKUP(B16,BIODATA!$A$13:$C$57,2,FALSE)</f>
        <v>0</v>
      </c>
      <c r="D16" s="40">
        <f>CatatanKI1!V16</f>
        <v>0</v>
      </c>
      <c r="E16" s="40">
        <f>CatatanKI1!W16</f>
        <v>0</v>
      </c>
      <c r="F16" s="40">
        <f t="shared" si="2"/>
        <v>0</v>
      </c>
      <c r="G16" s="40">
        <f>CatatanKI1!X16</f>
        <v>0</v>
      </c>
      <c r="H16" s="40">
        <f>CatatanKI1!Y16</f>
        <v>0</v>
      </c>
      <c r="I16" s="40">
        <f t="shared" si="0"/>
        <v>0</v>
      </c>
      <c r="J16" s="40">
        <f>CatatanKI1!Z16</f>
        <v>0</v>
      </c>
      <c r="K16" s="40">
        <f>CatatanKI1!AA16</f>
        <v>0</v>
      </c>
      <c r="L16" s="40">
        <f t="shared" si="1"/>
        <v>0</v>
      </c>
      <c r="M16" s="40">
        <f>CatatanKI1!AB16</f>
        <v>0</v>
      </c>
      <c r="N16" s="40">
        <f>CatatanKI1!AC16</f>
        <v>0</v>
      </c>
      <c r="O16" s="40">
        <f t="shared" si="3"/>
        <v>0</v>
      </c>
    </row>
    <row r="17" spans="2:15" s="33" customFormat="1" ht="24.95" customHeight="1">
      <c r="B17" s="40">
        <v>4</v>
      </c>
      <c r="C17" s="41">
        <f>VLOOKUP(B17,BIODATA!$A$13:$C$57,2,FALSE)</f>
        <v>0</v>
      </c>
      <c r="D17" s="40">
        <f>CatatanKI1!V17</f>
        <v>0</v>
      </c>
      <c r="E17" s="40">
        <f>CatatanKI1!W17</f>
        <v>0</v>
      </c>
      <c r="F17" s="40">
        <f t="shared" si="2"/>
        <v>0</v>
      </c>
      <c r="G17" s="40">
        <f>CatatanKI1!X17</f>
        <v>0</v>
      </c>
      <c r="H17" s="40">
        <f>CatatanKI1!Y17</f>
        <v>0</v>
      </c>
      <c r="I17" s="40">
        <f t="shared" si="0"/>
        <v>0</v>
      </c>
      <c r="J17" s="40">
        <f>CatatanKI1!Z17</f>
        <v>0</v>
      </c>
      <c r="K17" s="40">
        <f>CatatanKI1!AA17</f>
        <v>0</v>
      </c>
      <c r="L17" s="40">
        <f t="shared" si="1"/>
        <v>0</v>
      </c>
      <c r="M17" s="40">
        <f>CatatanKI1!AB17</f>
        <v>0</v>
      </c>
      <c r="N17" s="40">
        <f>CatatanKI1!AC17</f>
        <v>0</v>
      </c>
      <c r="O17" s="40">
        <f t="shared" si="3"/>
        <v>0</v>
      </c>
    </row>
    <row r="18" spans="2:15" s="33" customFormat="1" ht="24.95" customHeight="1">
      <c r="B18" s="40">
        <v>5</v>
      </c>
      <c r="C18" s="41">
        <f>VLOOKUP(B18,BIODATA!$A$13:$C$57,2,FALSE)</f>
        <v>0</v>
      </c>
      <c r="D18" s="40">
        <f>CatatanKI1!V18</f>
        <v>0</v>
      </c>
      <c r="E18" s="40">
        <f>CatatanKI1!W18</f>
        <v>0</v>
      </c>
      <c r="F18" s="40">
        <f t="shared" si="2"/>
        <v>0</v>
      </c>
      <c r="G18" s="40">
        <f>CatatanKI1!X18</f>
        <v>0</v>
      </c>
      <c r="H18" s="40">
        <f>CatatanKI1!Y18</f>
        <v>0</v>
      </c>
      <c r="I18" s="40">
        <f t="shared" si="0"/>
        <v>0</v>
      </c>
      <c r="J18" s="40">
        <f>CatatanKI1!Z18</f>
        <v>0</v>
      </c>
      <c r="K18" s="40">
        <f>CatatanKI1!AA18</f>
        <v>0</v>
      </c>
      <c r="L18" s="40">
        <f t="shared" si="1"/>
        <v>0</v>
      </c>
      <c r="M18" s="40">
        <f>CatatanKI1!AB18</f>
        <v>0</v>
      </c>
      <c r="N18" s="40">
        <f>CatatanKI1!AC18</f>
        <v>0</v>
      </c>
      <c r="O18" s="40">
        <f>M18-N18</f>
        <v>0</v>
      </c>
    </row>
    <row r="19" spans="2:15" s="33" customFormat="1" ht="24.95" customHeight="1">
      <c r="B19" s="40">
        <v>6</v>
      </c>
      <c r="C19" s="41">
        <f>VLOOKUP(B19,BIODATA!$A$13:$C$57,2,FALSE)</f>
        <v>0</v>
      </c>
      <c r="D19" s="40">
        <f>CatatanKI1!V19</f>
        <v>0</v>
      </c>
      <c r="E19" s="40">
        <f>CatatanKI1!W19</f>
        <v>0</v>
      </c>
      <c r="F19" s="40">
        <f t="shared" si="2"/>
        <v>0</v>
      </c>
      <c r="G19" s="40">
        <f>CatatanKI1!X19</f>
        <v>0</v>
      </c>
      <c r="H19" s="40">
        <f>CatatanKI1!Y19</f>
        <v>0</v>
      </c>
      <c r="I19" s="40">
        <f t="shared" si="0"/>
        <v>0</v>
      </c>
      <c r="J19" s="40">
        <f>CatatanKI1!Z19</f>
        <v>0</v>
      </c>
      <c r="K19" s="40">
        <f>CatatanKI1!AA19</f>
        <v>0</v>
      </c>
      <c r="L19" s="40">
        <f t="shared" si="1"/>
        <v>0</v>
      </c>
      <c r="M19" s="40">
        <f>CatatanKI1!AB19</f>
        <v>0</v>
      </c>
      <c r="N19" s="40">
        <f>CatatanKI1!AC19</f>
        <v>0</v>
      </c>
      <c r="O19" s="40">
        <f t="shared" si="3"/>
        <v>0</v>
      </c>
    </row>
    <row r="20" spans="2:15" s="33" customFormat="1" ht="24.95" customHeight="1">
      <c r="B20" s="40">
        <v>7</v>
      </c>
      <c r="C20" s="41">
        <f>VLOOKUP(B20,BIODATA!$A$13:$C$57,2,FALSE)</f>
        <v>0</v>
      </c>
      <c r="D20" s="40">
        <f>CatatanKI1!V20</f>
        <v>0</v>
      </c>
      <c r="E20" s="40">
        <f>CatatanKI1!W20</f>
        <v>0</v>
      </c>
      <c r="F20" s="40">
        <f>D20-E20</f>
        <v>0</v>
      </c>
      <c r="G20" s="40">
        <f>CatatanKI1!X20</f>
        <v>0</v>
      </c>
      <c r="H20" s="40">
        <f>CatatanKI1!Y20</f>
        <v>0</v>
      </c>
      <c r="I20" s="40">
        <f t="shared" si="0"/>
        <v>0</v>
      </c>
      <c r="J20" s="40">
        <f>CatatanKI1!Z20</f>
        <v>0</v>
      </c>
      <c r="K20" s="40">
        <f>CatatanKI1!AA20</f>
        <v>0</v>
      </c>
      <c r="L20" s="40">
        <f t="shared" si="1"/>
        <v>0</v>
      </c>
      <c r="M20" s="40">
        <f>CatatanKI1!AB20</f>
        <v>0</v>
      </c>
      <c r="N20" s="40">
        <f>CatatanKI1!AC20</f>
        <v>0</v>
      </c>
      <c r="O20" s="40">
        <f t="shared" si="3"/>
        <v>0</v>
      </c>
    </row>
    <row r="21" spans="2:15" s="33" customFormat="1" ht="24.95" customHeight="1">
      <c r="B21" s="40">
        <v>8</v>
      </c>
      <c r="C21" s="41">
        <f>VLOOKUP(B21,BIODATA!$A$13:$C$57,2,FALSE)</f>
        <v>0</v>
      </c>
      <c r="D21" s="40">
        <f>CatatanKI1!V21</f>
        <v>0</v>
      </c>
      <c r="E21" s="40">
        <f>CatatanKI1!W21</f>
        <v>0</v>
      </c>
      <c r="F21" s="40">
        <f t="shared" si="2"/>
        <v>0</v>
      </c>
      <c r="G21" s="40">
        <f>CatatanKI1!X21</f>
        <v>0</v>
      </c>
      <c r="H21" s="40">
        <f>CatatanKI1!Y21</f>
        <v>0</v>
      </c>
      <c r="I21" s="40">
        <f t="shared" si="0"/>
        <v>0</v>
      </c>
      <c r="J21" s="40">
        <f>CatatanKI1!Z21</f>
        <v>0</v>
      </c>
      <c r="K21" s="40">
        <f>CatatanKI1!AA21</f>
        <v>0</v>
      </c>
      <c r="L21" s="40">
        <f t="shared" si="1"/>
        <v>0</v>
      </c>
      <c r="M21" s="40">
        <f>CatatanKI1!AB21</f>
        <v>0</v>
      </c>
      <c r="N21" s="40">
        <f>CatatanKI1!AC21</f>
        <v>0</v>
      </c>
      <c r="O21" s="40">
        <f t="shared" si="3"/>
        <v>0</v>
      </c>
    </row>
    <row r="22" spans="2:15" s="33" customFormat="1" ht="24.95" customHeight="1">
      <c r="B22" s="40">
        <v>9</v>
      </c>
      <c r="C22" s="41">
        <f>VLOOKUP(B22,BIODATA!$A$13:$C$57,2,FALSE)</f>
        <v>0</v>
      </c>
      <c r="D22" s="40">
        <f>CatatanKI1!V22</f>
        <v>0</v>
      </c>
      <c r="E22" s="40">
        <f>CatatanKI1!W22</f>
        <v>0</v>
      </c>
      <c r="F22" s="40">
        <f t="shared" si="2"/>
        <v>0</v>
      </c>
      <c r="G22" s="40">
        <f>CatatanKI1!X22</f>
        <v>0</v>
      </c>
      <c r="H22" s="40">
        <f>CatatanKI1!Y22</f>
        <v>0</v>
      </c>
      <c r="I22" s="40">
        <f t="shared" si="0"/>
        <v>0</v>
      </c>
      <c r="J22" s="40">
        <f>CatatanKI1!Z22</f>
        <v>0</v>
      </c>
      <c r="K22" s="40">
        <f>CatatanKI1!AA22</f>
        <v>0</v>
      </c>
      <c r="L22" s="40">
        <f t="shared" si="1"/>
        <v>0</v>
      </c>
      <c r="M22" s="40">
        <f>CatatanKI1!AB22</f>
        <v>0</v>
      </c>
      <c r="N22" s="40">
        <f>CatatanKI1!AC22</f>
        <v>0</v>
      </c>
      <c r="O22" s="40">
        <f t="shared" si="3"/>
        <v>0</v>
      </c>
    </row>
    <row r="23" spans="2:15" s="33" customFormat="1" ht="24.95" customHeight="1">
      <c r="B23" s="40">
        <v>10</v>
      </c>
      <c r="C23" s="41">
        <f>VLOOKUP(B23,BIODATA!$A$13:$C$57,2,FALSE)</f>
        <v>0</v>
      </c>
      <c r="D23" s="40">
        <f>CatatanKI1!V23</f>
        <v>0</v>
      </c>
      <c r="E23" s="40">
        <f>CatatanKI1!W23</f>
        <v>0</v>
      </c>
      <c r="F23" s="40">
        <f t="shared" si="2"/>
        <v>0</v>
      </c>
      <c r="G23" s="40">
        <f>CatatanKI1!X23</f>
        <v>0</v>
      </c>
      <c r="H23" s="40">
        <f>CatatanKI1!Y23</f>
        <v>0</v>
      </c>
      <c r="I23" s="40">
        <f t="shared" si="0"/>
        <v>0</v>
      </c>
      <c r="J23" s="40">
        <f>CatatanKI1!Z23</f>
        <v>0</v>
      </c>
      <c r="K23" s="40">
        <f>CatatanKI1!AA23</f>
        <v>0</v>
      </c>
      <c r="L23" s="40">
        <f t="shared" si="1"/>
        <v>0</v>
      </c>
      <c r="M23" s="40">
        <f>CatatanKI1!AB23</f>
        <v>0</v>
      </c>
      <c r="N23" s="40">
        <f>CatatanKI1!AC23</f>
        <v>0</v>
      </c>
      <c r="O23" s="40">
        <f t="shared" si="3"/>
        <v>0</v>
      </c>
    </row>
    <row r="24" spans="2:15" s="33" customFormat="1" ht="24.95" customHeight="1">
      <c r="B24" s="40">
        <v>11</v>
      </c>
      <c r="C24" s="41">
        <f>VLOOKUP(B24,BIODATA!$A$13:$C$57,2,FALSE)</f>
        <v>0</v>
      </c>
      <c r="D24" s="40">
        <f>CatatanKI1!V24</f>
        <v>0</v>
      </c>
      <c r="E24" s="40">
        <f>CatatanKI1!W24</f>
        <v>0</v>
      </c>
      <c r="F24" s="40">
        <f t="shared" si="2"/>
        <v>0</v>
      </c>
      <c r="G24" s="40">
        <f>CatatanKI1!X24</f>
        <v>0</v>
      </c>
      <c r="H24" s="40">
        <f>CatatanKI1!Y24</f>
        <v>0</v>
      </c>
      <c r="I24" s="40">
        <f t="shared" si="0"/>
        <v>0</v>
      </c>
      <c r="J24" s="40">
        <f>CatatanKI1!Z24</f>
        <v>0</v>
      </c>
      <c r="K24" s="40">
        <f>CatatanKI1!AA24</f>
        <v>0</v>
      </c>
      <c r="L24" s="40">
        <f t="shared" si="1"/>
        <v>0</v>
      </c>
      <c r="M24" s="40">
        <f>CatatanKI1!AB24</f>
        <v>0</v>
      </c>
      <c r="N24" s="40">
        <f>CatatanKI1!AC24</f>
        <v>0</v>
      </c>
      <c r="O24" s="40">
        <f t="shared" si="3"/>
        <v>0</v>
      </c>
    </row>
    <row r="25" spans="2:15" s="33" customFormat="1" ht="24.95" customHeight="1">
      <c r="B25" s="40">
        <v>12</v>
      </c>
      <c r="C25" s="41">
        <f>VLOOKUP(B25,BIODATA!$A$13:$C$57,2,FALSE)</f>
        <v>0</v>
      </c>
      <c r="D25" s="40">
        <f>CatatanKI1!V25</f>
        <v>0</v>
      </c>
      <c r="E25" s="40">
        <f>CatatanKI1!W25</f>
        <v>0</v>
      </c>
      <c r="F25" s="40">
        <f t="shared" si="2"/>
        <v>0</v>
      </c>
      <c r="G25" s="40">
        <f>CatatanKI1!X25</f>
        <v>0</v>
      </c>
      <c r="H25" s="40">
        <f>CatatanKI1!Y25</f>
        <v>0</v>
      </c>
      <c r="I25" s="40">
        <f t="shared" si="0"/>
        <v>0</v>
      </c>
      <c r="J25" s="40">
        <f>CatatanKI1!Z25</f>
        <v>0</v>
      </c>
      <c r="K25" s="40">
        <f>CatatanKI1!AA25</f>
        <v>0</v>
      </c>
      <c r="L25" s="40">
        <f t="shared" si="1"/>
        <v>0</v>
      </c>
      <c r="M25" s="40">
        <f>CatatanKI1!AB25</f>
        <v>0</v>
      </c>
      <c r="N25" s="40">
        <f>CatatanKI1!AC25</f>
        <v>0</v>
      </c>
      <c r="O25" s="40">
        <f t="shared" si="3"/>
        <v>0</v>
      </c>
    </row>
    <row r="26" spans="2:15" s="33" customFormat="1" ht="24.95" customHeight="1">
      <c r="B26" s="40">
        <v>13</v>
      </c>
      <c r="C26" s="41">
        <f>VLOOKUP(B26,BIODATA!$A$13:$C$57,2,FALSE)</f>
        <v>0</v>
      </c>
      <c r="D26" s="40">
        <f>CatatanKI1!V26</f>
        <v>0</v>
      </c>
      <c r="E26" s="40">
        <f>CatatanKI1!W26</f>
        <v>0</v>
      </c>
      <c r="F26" s="40">
        <f t="shared" si="2"/>
        <v>0</v>
      </c>
      <c r="G26" s="40">
        <f>CatatanKI1!X26</f>
        <v>0</v>
      </c>
      <c r="H26" s="40">
        <f>CatatanKI1!Y26</f>
        <v>0</v>
      </c>
      <c r="I26" s="40">
        <f t="shared" si="0"/>
        <v>0</v>
      </c>
      <c r="J26" s="40">
        <f>CatatanKI1!Z26</f>
        <v>0</v>
      </c>
      <c r="K26" s="40">
        <f>CatatanKI1!AA26</f>
        <v>0</v>
      </c>
      <c r="L26" s="40">
        <f t="shared" si="1"/>
        <v>0</v>
      </c>
      <c r="M26" s="40">
        <f>CatatanKI1!AB26</f>
        <v>0</v>
      </c>
      <c r="N26" s="40">
        <f>CatatanKI1!AC26</f>
        <v>0</v>
      </c>
      <c r="O26" s="40">
        <f t="shared" si="3"/>
        <v>0</v>
      </c>
    </row>
    <row r="27" spans="2:15" s="33" customFormat="1" ht="24.95" customHeight="1">
      <c r="B27" s="40">
        <v>14</v>
      </c>
      <c r="C27" s="41">
        <f>VLOOKUP(B27,BIODATA!$A$13:$C$57,2,FALSE)</f>
        <v>0</v>
      </c>
      <c r="D27" s="40">
        <f>CatatanKI1!V27</f>
        <v>0</v>
      </c>
      <c r="E27" s="40">
        <f>CatatanKI1!W27</f>
        <v>0</v>
      </c>
      <c r="F27" s="40">
        <f t="shared" si="2"/>
        <v>0</v>
      </c>
      <c r="G27" s="40">
        <f>CatatanKI1!X27</f>
        <v>0</v>
      </c>
      <c r="H27" s="40">
        <f>CatatanKI1!Y27</f>
        <v>0</v>
      </c>
      <c r="I27" s="40">
        <f t="shared" si="0"/>
        <v>0</v>
      </c>
      <c r="J27" s="40">
        <f>CatatanKI1!Z27</f>
        <v>0</v>
      </c>
      <c r="K27" s="40">
        <f>CatatanKI1!AA27</f>
        <v>0</v>
      </c>
      <c r="L27" s="40">
        <f t="shared" si="1"/>
        <v>0</v>
      </c>
      <c r="M27" s="40">
        <f>CatatanKI1!AB27</f>
        <v>0</v>
      </c>
      <c r="N27" s="40">
        <f>CatatanKI1!AC27</f>
        <v>0</v>
      </c>
      <c r="O27" s="40">
        <f t="shared" si="3"/>
        <v>0</v>
      </c>
    </row>
    <row r="28" spans="2:15" s="33" customFormat="1" ht="24.95" customHeight="1">
      <c r="B28" s="40">
        <v>15</v>
      </c>
      <c r="C28" s="41">
        <f>VLOOKUP(B28,BIODATA!$A$13:$C$57,2,FALSE)</f>
        <v>0</v>
      </c>
      <c r="D28" s="40">
        <f>CatatanKI1!V28</f>
        <v>0</v>
      </c>
      <c r="E28" s="40">
        <f>CatatanKI1!W28</f>
        <v>0</v>
      </c>
      <c r="F28" s="40">
        <f t="shared" si="2"/>
        <v>0</v>
      </c>
      <c r="G28" s="40">
        <f>CatatanKI1!X28</f>
        <v>0</v>
      </c>
      <c r="H28" s="40">
        <f>CatatanKI1!Y28</f>
        <v>0</v>
      </c>
      <c r="I28" s="40">
        <f t="shared" si="0"/>
        <v>0</v>
      </c>
      <c r="J28" s="40">
        <f>CatatanKI1!Z28</f>
        <v>0</v>
      </c>
      <c r="K28" s="40">
        <f>CatatanKI1!AA28</f>
        <v>0</v>
      </c>
      <c r="L28" s="40">
        <f t="shared" si="1"/>
        <v>0</v>
      </c>
      <c r="M28" s="40">
        <f>CatatanKI1!AB28</f>
        <v>0</v>
      </c>
      <c r="N28" s="40">
        <f>CatatanKI1!AC28</f>
        <v>0</v>
      </c>
      <c r="O28" s="40">
        <f t="shared" si="3"/>
        <v>0</v>
      </c>
    </row>
    <row r="29" spans="2:15" s="33" customFormat="1" ht="24.95" customHeight="1">
      <c r="B29" s="40">
        <v>16</v>
      </c>
      <c r="C29" s="41">
        <f>VLOOKUP(B29,BIODATA!$A$13:$C$57,2,FALSE)</f>
        <v>0</v>
      </c>
      <c r="D29" s="40">
        <f>CatatanKI1!V29</f>
        <v>0</v>
      </c>
      <c r="E29" s="40">
        <f>CatatanKI1!W29</f>
        <v>0</v>
      </c>
      <c r="F29" s="40">
        <f t="shared" si="2"/>
        <v>0</v>
      </c>
      <c r="G29" s="40">
        <f>CatatanKI1!X29</f>
        <v>0</v>
      </c>
      <c r="H29" s="40">
        <f>CatatanKI1!Y29</f>
        <v>0</v>
      </c>
      <c r="I29" s="40">
        <f t="shared" si="0"/>
        <v>0</v>
      </c>
      <c r="J29" s="40">
        <f>CatatanKI1!Z29</f>
        <v>0</v>
      </c>
      <c r="K29" s="40">
        <f>CatatanKI1!AA29</f>
        <v>0</v>
      </c>
      <c r="L29" s="40">
        <f t="shared" si="1"/>
        <v>0</v>
      </c>
      <c r="M29" s="40">
        <f>CatatanKI1!AB29</f>
        <v>0</v>
      </c>
      <c r="N29" s="40">
        <f>CatatanKI1!AC29</f>
        <v>0</v>
      </c>
      <c r="O29" s="40">
        <f t="shared" si="3"/>
        <v>0</v>
      </c>
    </row>
    <row r="30" spans="2:15" s="33" customFormat="1" ht="24.95" customHeight="1">
      <c r="B30" s="40">
        <v>17</v>
      </c>
      <c r="C30" s="41">
        <f>VLOOKUP(B30,BIODATA!$A$13:$C$57,2,FALSE)</f>
        <v>0</v>
      </c>
      <c r="D30" s="40">
        <f>CatatanKI1!V30</f>
        <v>0</v>
      </c>
      <c r="E30" s="40">
        <f>CatatanKI1!W30</f>
        <v>0</v>
      </c>
      <c r="F30" s="40">
        <f t="shared" si="2"/>
        <v>0</v>
      </c>
      <c r="G30" s="40">
        <f>CatatanKI1!X30</f>
        <v>0</v>
      </c>
      <c r="H30" s="40">
        <f>CatatanKI1!Y30</f>
        <v>0</v>
      </c>
      <c r="I30" s="40">
        <f t="shared" si="0"/>
        <v>0</v>
      </c>
      <c r="J30" s="40">
        <f>CatatanKI1!Z30</f>
        <v>0</v>
      </c>
      <c r="K30" s="40">
        <f>CatatanKI1!AA30</f>
        <v>0</v>
      </c>
      <c r="L30" s="40">
        <f t="shared" si="1"/>
        <v>0</v>
      </c>
      <c r="M30" s="40">
        <f>CatatanKI1!AB30</f>
        <v>0</v>
      </c>
      <c r="N30" s="40">
        <f>CatatanKI1!AC30</f>
        <v>0</v>
      </c>
      <c r="O30" s="40">
        <f t="shared" si="3"/>
        <v>0</v>
      </c>
    </row>
    <row r="31" spans="2:15" s="33" customFormat="1" ht="24.95" customHeight="1">
      <c r="B31" s="40">
        <v>18</v>
      </c>
      <c r="C31" s="41">
        <f>VLOOKUP(B31,BIODATA!$A$13:$C$57,2,FALSE)</f>
        <v>0</v>
      </c>
      <c r="D31" s="40">
        <f>CatatanKI1!V31</f>
        <v>0</v>
      </c>
      <c r="E31" s="40">
        <f>CatatanKI1!W31</f>
        <v>0</v>
      </c>
      <c r="F31" s="40">
        <f t="shared" si="2"/>
        <v>0</v>
      </c>
      <c r="G31" s="40">
        <f>CatatanKI1!X31</f>
        <v>0</v>
      </c>
      <c r="H31" s="40">
        <f>CatatanKI1!Y31</f>
        <v>0</v>
      </c>
      <c r="I31" s="40">
        <f t="shared" si="0"/>
        <v>0</v>
      </c>
      <c r="J31" s="40">
        <f>CatatanKI1!Z31</f>
        <v>0</v>
      </c>
      <c r="K31" s="40">
        <f>CatatanKI1!AA31</f>
        <v>0</v>
      </c>
      <c r="L31" s="40">
        <f t="shared" si="1"/>
        <v>0</v>
      </c>
      <c r="M31" s="40">
        <f>CatatanKI1!AB31</f>
        <v>0</v>
      </c>
      <c r="N31" s="40">
        <f>CatatanKI1!AC31</f>
        <v>0</v>
      </c>
      <c r="O31" s="40">
        <f t="shared" si="3"/>
        <v>0</v>
      </c>
    </row>
    <row r="32" spans="2:15" s="33" customFormat="1" ht="24.95" customHeight="1">
      <c r="B32" s="40">
        <v>19</v>
      </c>
      <c r="C32" s="41">
        <f>VLOOKUP(B32,BIODATA!$A$13:$C$57,2,FALSE)</f>
        <v>0</v>
      </c>
      <c r="D32" s="40">
        <f>CatatanKI1!V32</f>
        <v>0</v>
      </c>
      <c r="E32" s="40">
        <f>CatatanKI1!W32</f>
        <v>0</v>
      </c>
      <c r="F32" s="40">
        <f t="shared" si="2"/>
        <v>0</v>
      </c>
      <c r="G32" s="40">
        <f>CatatanKI1!X32</f>
        <v>0</v>
      </c>
      <c r="H32" s="40">
        <f>CatatanKI1!Y32</f>
        <v>0</v>
      </c>
      <c r="I32" s="40">
        <f t="shared" si="0"/>
        <v>0</v>
      </c>
      <c r="J32" s="40">
        <f>CatatanKI1!Z32</f>
        <v>0</v>
      </c>
      <c r="K32" s="40">
        <f>CatatanKI1!AA32</f>
        <v>0</v>
      </c>
      <c r="L32" s="40">
        <f t="shared" si="1"/>
        <v>0</v>
      </c>
      <c r="M32" s="40">
        <f>CatatanKI1!AB32</f>
        <v>0</v>
      </c>
      <c r="N32" s="40">
        <f>CatatanKI1!AC32</f>
        <v>0</v>
      </c>
      <c r="O32" s="40">
        <f t="shared" si="3"/>
        <v>0</v>
      </c>
    </row>
    <row r="33" spans="2:15" s="33" customFormat="1" ht="24.95" customHeight="1">
      <c r="B33" s="40">
        <v>20</v>
      </c>
      <c r="C33" s="41">
        <f>VLOOKUP(B33,BIODATA!$A$13:$C$57,2,FALSE)</f>
        <v>0</v>
      </c>
      <c r="D33" s="40">
        <f>CatatanKI1!V33</f>
        <v>0</v>
      </c>
      <c r="E33" s="40">
        <f>CatatanKI1!W33</f>
        <v>0</v>
      </c>
      <c r="F33" s="40">
        <f t="shared" si="2"/>
        <v>0</v>
      </c>
      <c r="G33" s="40">
        <f>CatatanKI1!X33</f>
        <v>0</v>
      </c>
      <c r="H33" s="40">
        <f>CatatanKI1!Y33</f>
        <v>0</v>
      </c>
      <c r="I33" s="40">
        <f t="shared" si="0"/>
        <v>0</v>
      </c>
      <c r="J33" s="40">
        <f>CatatanKI1!Z33</f>
        <v>0</v>
      </c>
      <c r="K33" s="40">
        <f>CatatanKI1!AA33</f>
        <v>0</v>
      </c>
      <c r="L33" s="40">
        <f t="shared" si="1"/>
        <v>0</v>
      </c>
      <c r="M33" s="40">
        <f>CatatanKI1!AB33</f>
        <v>0</v>
      </c>
      <c r="N33" s="40">
        <f>CatatanKI1!AC33</f>
        <v>0</v>
      </c>
      <c r="O33" s="40">
        <f t="shared" si="3"/>
        <v>0</v>
      </c>
    </row>
    <row r="34" spans="2:15" s="33" customFormat="1" ht="24.95" customHeight="1">
      <c r="B34" s="40">
        <v>21</v>
      </c>
      <c r="C34" s="41">
        <f>VLOOKUP(B34,BIODATA!$A$13:$C$57,2,FALSE)</f>
        <v>0</v>
      </c>
      <c r="D34" s="40">
        <f>CatatanKI1!V34</f>
        <v>0</v>
      </c>
      <c r="E34" s="40">
        <f>CatatanKI1!W34</f>
        <v>0</v>
      </c>
      <c r="F34" s="40">
        <f t="shared" si="2"/>
        <v>0</v>
      </c>
      <c r="G34" s="40">
        <f>CatatanKI1!X34</f>
        <v>0</v>
      </c>
      <c r="H34" s="40">
        <f>CatatanKI1!Y34</f>
        <v>0</v>
      </c>
      <c r="I34" s="40">
        <f t="shared" si="0"/>
        <v>0</v>
      </c>
      <c r="J34" s="40">
        <f>CatatanKI1!Z34</f>
        <v>0</v>
      </c>
      <c r="K34" s="40">
        <f>CatatanKI1!AA34</f>
        <v>0</v>
      </c>
      <c r="L34" s="40">
        <f t="shared" si="1"/>
        <v>0</v>
      </c>
      <c r="M34" s="40">
        <f>CatatanKI1!AB34</f>
        <v>0</v>
      </c>
      <c r="N34" s="40">
        <f>CatatanKI1!AC34</f>
        <v>0</v>
      </c>
      <c r="O34" s="40">
        <f t="shared" si="3"/>
        <v>0</v>
      </c>
    </row>
    <row r="35" spans="2:15" s="33" customFormat="1" ht="24.95" customHeight="1">
      <c r="B35" s="40">
        <v>22</v>
      </c>
      <c r="C35" s="41">
        <f>VLOOKUP(B35,BIODATA!$A$13:$C$57,2,FALSE)</f>
        <v>0</v>
      </c>
      <c r="D35" s="40">
        <f>CatatanKI1!V35</f>
        <v>0</v>
      </c>
      <c r="E35" s="40">
        <f>CatatanKI1!W35</f>
        <v>0</v>
      </c>
      <c r="F35" s="40">
        <f t="shared" si="2"/>
        <v>0</v>
      </c>
      <c r="G35" s="40">
        <f>CatatanKI1!X35</f>
        <v>0</v>
      </c>
      <c r="H35" s="40">
        <f>CatatanKI1!Y35</f>
        <v>0</v>
      </c>
      <c r="I35" s="40">
        <f t="shared" si="0"/>
        <v>0</v>
      </c>
      <c r="J35" s="40">
        <f>CatatanKI1!Z35</f>
        <v>0</v>
      </c>
      <c r="K35" s="40">
        <f>CatatanKI1!AA35</f>
        <v>0</v>
      </c>
      <c r="L35" s="40">
        <f t="shared" si="1"/>
        <v>0</v>
      </c>
      <c r="M35" s="40">
        <f>CatatanKI1!AB35</f>
        <v>0</v>
      </c>
      <c r="N35" s="40">
        <f>CatatanKI1!AC35</f>
        <v>0</v>
      </c>
      <c r="O35" s="40">
        <f t="shared" si="3"/>
        <v>0</v>
      </c>
    </row>
    <row r="36" spans="2:15" s="33" customFormat="1" ht="24.95" customHeight="1">
      <c r="B36" s="40">
        <v>23</v>
      </c>
      <c r="C36" s="41">
        <f>VLOOKUP(B36,BIODATA!$A$13:$C$57,2,FALSE)</f>
        <v>0</v>
      </c>
      <c r="D36" s="40">
        <f>CatatanKI1!V36</f>
        <v>0</v>
      </c>
      <c r="E36" s="40">
        <f>CatatanKI1!W36</f>
        <v>0</v>
      </c>
      <c r="F36" s="40">
        <f t="shared" si="2"/>
        <v>0</v>
      </c>
      <c r="G36" s="40">
        <f>CatatanKI1!X36</f>
        <v>0</v>
      </c>
      <c r="H36" s="40">
        <f>CatatanKI1!Y36</f>
        <v>0</v>
      </c>
      <c r="I36" s="40">
        <f t="shared" si="0"/>
        <v>0</v>
      </c>
      <c r="J36" s="40">
        <f>CatatanKI1!Z36</f>
        <v>0</v>
      </c>
      <c r="K36" s="40">
        <f>CatatanKI1!AA36</f>
        <v>0</v>
      </c>
      <c r="L36" s="40">
        <f t="shared" si="1"/>
        <v>0</v>
      </c>
      <c r="M36" s="40">
        <f>CatatanKI1!AB36</f>
        <v>0</v>
      </c>
      <c r="N36" s="40">
        <f>CatatanKI1!AC36</f>
        <v>0</v>
      </c>
      <c r="O36" s="40">
        <f t="shared" si="3"/>
        <v>0</v>
      </c>
    </row>
    <row r="37" spans="2:15" s="33" customFormat="1" ht="24.95" customHeight="1">
      <c r="B37" s="40">
        <v>24</v>
      </c>
      <c r="C37" s="41">
        <f>VLOOKUP(B37,BIODATA!$A$13:$C$57,2,FALSE)</f>
        <v>0</v>
      </c>
      <c r="D37" s="40">
        <f>CatatanKI1!V37</f>
        <v>0</v>
      </c>
      <c r="E37" s="40">
        <f>CatatanKI1!W37</f>
        <v>0</v>
      </c>
      <c r="F37" s="40">
        <f t="shared" si="2"/>
        <v>0</v>
      </c>
      <c r="G37" s="40">
        <f>CatatanKI1!X37</f>
        <v>0</v>
      </c>
      <c r="H37" s="40">
        <f>CatatanKI1!Y37</f>
        <v>0</v>
      </c>
      <c r="I37" s="40">
        <f t="shared" si="0"/>
        <v>0</v>
      </c>
      <c r="J37" s="40">
        <f>CatatanKI1!Z37</f>
        <v>0</v>
      </c>
      <c r="K37" s="40">
        <f>CatatanKI1!AA37</f>
        <v>0</v>
      </c>
      <c r="L37" s="40">
        <f t="shared" si="1"/>
        <v>0</v>
      </c>
      <c r="M37" s="40">
        <f>CatatanKI1!AB37</f>
        <v>0</v>
      </c>
      <c r="N37" s="40">
        <f>CatatanKI1!AC37</f>
        <v>0</v>
      </c>
      <c r="O37" s="40">
        <f t="shared" si="3"/>
        <v>0</v>
      </c>
    </row>
    <row r="38" spans="2:15" s="33" customFormat="1" ht="24.95" customHeight="1">
      <c r="B38" s="40">
        <v>25</v>
      </c>
      <c r="C38" s="41">
        <f>VLOOKUP(B38,BIODATA!$A$13:$C$57,2,FALSE)</f>
        <v>0</v>
      </c>
      <c r="D38" s="40">
        <f>CatatanKI1!V38</f>
        <v>0</v>
      </c>
      <c r="E38" s="40">
        <f>CatatanKI1!W38</f>
        <v>0</v>
      </c>
      <c r="F38" s="40">
        <f t="shared" si="2"/>
        <v>0</v>
      </c>
      <c r="G38" s="40">
        <f>CatatanKI1!X38</f>
        <v>0</v>
      </c>
      <c r="H38" s="40">
        <f>CatatanKI1!Y38</f>
        <v>0</v>
      </c>
      <c r="I38" s="40">
        <f t="shared" si="0"/>
        <v>0</v>
      </c>
      <c r="J38" s="40">
        <f>CatatanKI1!Z38</f>
        <v>0</v>
      </c>
      <c r="K38" s="40">
        <f>CatatanKI1!AA38</f>
        <v>0</v>
      </c>
      <c r="L38" s="40">
        <f t="shared" si="1"/>
        <v>0</v>
      </c>
      <c r="M38" s="40">
        <f>CatatanKI1!AB38</f>
        <v>0</v>
      </c>
      <c r="N38" s="40">
        <f>CatatanKI1!AC38</f>
        <v>0</v>
      </c>
      <c r="O38" s="40">
        <f t="shared" si="3"/>
        <v>0</v>
      </c>
    </row>
    <row r="39" spans="2:15" s="33" customFormat="1" ht="24.95" customHeight="1">
      <c r="B39" s="40">
        <v>26</v>
      </c>
      <c r="C39" s="41">
        <f>VLOOKUP(B39,BIODATA!$A$13:$C$57,2,FALSE)</f>
        <v>0</v>
      </c>
      <c r="D39" s="40">
        <f>CatatanKI1!V39</f>
        <v>0</v>
      </c>
      <c r="E39" s="40">
        <f>CatatanKI1!W39</f>
        <v>0</v>
      </c>
      <c r="F39" s="40">
        <f t="shared" si="2"/>
        <v>0</v>
      </c>
      <c r="G39" s="40">
        <f>CatatanKI1!X39</f>
        <v>0</v>
      </c>
      <c r="H39" s="40">
        <f>CatatanKI1!Y39</f>
        <v>0</v>
      </c>
      <c r="I39" s="40">
        <f t="shared" si="0"/>
        <v>0</v>
      </c>
      <c r="J39" s="40">
        <f>CatatanKI1!Z39</f>
        <v>0</v>
      </c>
      <c r="K39" s="40">
        <f>CatatanKI1!AA39</f>
        <v>0</v>
      </c>
      <c r="L39" s="40">
        <f t="shared" si="1"/>
        <v>0</v>
      </c>
      <c r="M39" s="40">
        <f>CatatanKI1!AB39</f>
        <v>0</v>
      </c>
      <c r="N39" s="40">
        <f>CatatanKI1!AC39</f>
        <v>0</v>
      </c>
      <c r="O39" s="40">
        <f t="shared" si="3"/>
        <v>0</v>
      </c>
    </row>
    <row r="40" spans="2:15" s="33" customFormat="1" ht="24.95" customHeight="1">
      <c r="B40" s="40">
        <v>27</v>
      </c>
      <c r="C40" s="41">
        <f>VLOOKUP(B40,BIODATA!$A$13:$C$57,2,FALSE)</f>
        <v>0</v>
      </c>
      <c r="D40" s="40">
        <f>CatatanKI1!V40</f>
        <v>0</v>
      </c>
      <c r="E40" s="40">
        <f>CatatanKI1!W40</f>
        <v>0</v>
      </c>
      <c r="F40" s="40">
        <f t="shared" si="2"/>
        <v>0</v>
      </c>
      <c r="G40" s="40">
        <f>CatatanKI1!X40</f>
        <v>0</v>
      </c>
      <c r="H40" s="40">
        <f>CatatanKI1!Y40</f>
        <v>0</v>
      </c>
      <c r="I40" s="40">
        <f t="shared" si="0"/>
        <v>0</v>
      </c>
      <c r="J40" s="40">
        <f>CatatanKI1!Z40</f>
        <v>0</v>
      </c>
      <c r="K40" s="40">
        <f>CatatanKI1!AA40</f>
        <v>0</v>
      </c>
      <c r="L40" s="40">
        <f t="shared" si="1"/>
        <v>0</v>
      </c>
      <c r="M40" s="40">
        <f>CatatanKI1!AB40</f>
        <v>0</v>
      </c>
      <c r="N40" s="40">
        <f>CatatanKI1!AC40</f>
        <v>0</v>
      </c>
      <c r="O40" s="40">
        <f t="shared" si="3"/>
        <v>0</v>
      </c>
    </row>
    <row r="41" spans="2:15" s="33" customFormat="1" ht="24.95" customHeight="1">
      <c r="B41" s="40">
        <v>28</v>
      </c>
      <c r="C41" s="41">
        <f>VLOOKUP(B41,BIODATA!$A$13:$C$57,2,FALSE)</f>
        <v>0</v>
      </c>
      <c r="D41" s="40">
        <f>CatatanKI1!V41</f>
        <v>0</v>
      </c>
      <c r="E41" s="40">
        <f>CatatanKI1!W41</f>
        <v>0</v>
      </c>
      <c r="F41" s="40">
        <f t="shared" si="2"/>
        <v>0</v>
      </c>
      <c r="G41" s="40">
        <f>CatatanKI1!X41</f>
        <v>0</v>
      </c>
      <c r="H41" s="40">
        <f>CatatanKI1!Y41</f>
        <v>0</v>
      </c>
      <c r="I41" s="40">
        <f t="shared" si="0"/>
        <v>0</v>
      </c>
      <c r="J41" s="40">
        <f>CatatanKI1!Z41</f>
        <v>0</v>
      </c>
      <c r="K41" s="40">
        <f>CatatanKI1!AA41</f>
        <v>0</v>
      </c>
      <c r="L41" s="40">
        <f t="shared" si="1"/>
        <v>0</v>
      </c>
      <c r="M41" s="40">
        <f>CatatanKI1!AB41</f>
        <v>0</v>
      </c>
      <c r="N41" s="40">
        <f>CatatanKI1!AC41</f>
        <v>0</v>
      </c>
      <c r="O41" s="40">
        <f t="shared" si="3"/>
        <v>0</v>
      </c>
    </row>
    <row r="42" spans="2:15" s="33" customFormat="1" ht="24.95" customHeight="1">
      <c r="B42" s="40">
        <v>29</v>
      </c>
      <c r="C42" s="41">
        <f>VLOOKUP(B42,BIODATA!$A$13:$C$57,2,FALSE)</f>
        <v>0</v>
      </c>
      <c r="D42" s="40">
        <f>CatatanKI1!V42</f>
        <v>0</v>
      </c>
      <c r="E42" s="40">
        <f>CatatanKI1!W42</f>
        <v>0</v>
      </c>
      <c r="F42" s="40">
        <f t="shared" si="2"/>
        <v>0</v>
      </c>
      <c r="G42" s="40">
        <f>CatatanKI1!X42</f>
        <v>0</v>
      </c>
      <c r="H42" s="40">
        <f>CatatanKI1!Y42</f>
        <v>0</v>
      </c>
      <c r="I42" s="40">
        <f t="shared" si="0"/>
        <v>0</v>
      </c>
      <c r="J42" s="40">
        <f>CatatanKI1!Z42</f>
        <v>0</v>
      </c>
      <c r="K42" s="40">
        <f>CatatanKI1!AA42</f>
        <v>0</v>
      </c>
      <c r="L42" s="40">
        <f t="shared" si="1"/>
        <v>0</v>
      </c>
      <c r="M42" s="40">
        <f>CatatanKI1!AB42</f>
        <v>0</v>
      </c>
      <c r="N42" s="40">
        <f>CatatanKI1!AC42</f>
        <v>0</v>
      </c>
      <c r="O42" s="40">
        <f t="shared" si="3"/>
        <v>0</v>
      </c>
    </row>
    <row r="43" spans="2:15" s="33" customFormat="1" ht="24.95" customHeight="1">
      <c r="B43" s="40">
        <v>30</v>
      </c>
      <c r="C43" s="41">
        <f>VLOOKUP(B43,BIODATA!$A$13:$C$57,2,FALSE)</f>
        <v>0</v>
      </c>
      <c r="D43" s="40">
        <f>CatatanKI1!V43</f>
        <v>0</v>
      </c>
      <c r="E43" s="40">
        <f>CatatanKI1!W43</f>
        <v>0</v>
      </c>
      <c r="F43" s="40">
        <f t="shared" si="2"/>
        <v>0</v>
      </c>
      <c r="G43" s="40">
        <f>CatatanKI1!X43</f>
        <v>0</v>
      </c>
      <c r="H43" s="40">
        <f>CatatanKI1!Y43</f>
        <v>0</v>
      </c>
      <c r="I43" s="40">
        <f t="shared" si="0"/>
        <v>0</v>
      </c>
      <c r="J43" s="40">
        <f>CatatanKI1!Z43</f>
        <v>0</v>
      </c>
      <c r="K43" s="40">
        <f>CatatanKI1!AA43</f>
        <v>0</v>
      </c>
      <c r="L43" s="40">
        <f t="shared" si="1"/>
        <v>0</v>
      </c>
      <c r="M43" s="40">
        <f>CatatanKI1!AB43</f>
        <v>0</v>
      </c>
      <c r="N43" s="40">
        <f>CatatanKI1!AC43</f>
        <v>0</v>
      </c>
      <c r="O43" s="40">
        <f t="shared" si="3"/>
        <v>0</v>
      </c>
    </row>
    <row r="44" spans="2:15" s="33" customFormat="1" ht="24.95" customHeight="1">
      <c r="B44" s="40">
        <v>31</v>
      </c>
      <c r="C44" s="41">
        <f>VLOOKUP(B44,BIODATA!$A$13:$C$57,2,FALSE)</f>
        <v>0</v>
      </c>
      <c r="D44" s="40">
        <f>CatatanKI1!V44</f>
        <v>0</v>
      </c>
      <c r="E44" s="40">
        <f>CatatanKI1!W44</f>
        <v>0</v>
      </c>
      <c r="F44" s="40">
        <f t="shared" si="2"/>
        <v>0</v>
      </c>
      <c r="G44" s="40">
        <f>CatatanKI1!X44</f>
        <v>0</v>
      </c>
      <c r="H44" s="40">
        <f>CatatanKI1!Y44</f>
        <v>0</v>
      </c>
      <c r="I44" s="40">
        <f t="shared" si="0"/>
        <v>0</v>
      </c>
      <c r="J44" s="40">
        <f>CatatanKI1!Z44</f>
        <v>0</v>
      </c>
      <c r="K44" s="40">
        <f>CatatanKI1!AA44</f>
        <v>0</v>
      </c>
      <c r="L44" s="40">
        <f t="shared" si="1"/>
        <v>0</v>
      </c>
      <c r="M44" s="40">
        <f>CatatanKI1!AB44</f>
        <v>0</v>
      </c>
      <c r="N44" s="40">
        <f>CatatanKI1!AC44</f>
        <v>0</v>
      </c>
      <c r="O44" s="40">
        <f t="shared" si="3"/>
        <v>0</v>
      </c>
    </row>
    <row r="45" spans="2:15" s="33" customFormat="1" ht="24.95" customHeight="1">
      <c r="B45" s="40">
        <v>32</v>
      </c>
      <c r="C45" s="41">
        <f>VLOOKUP(B45,BIODATA!$A$13:$C$57,2,FALSE)</f>
        <v>0</v>
      </c>
      <c r="D45" s="40">
        <f>CatatanKI1!V45</f>
        <v>0</v>
      </c>
      <c r="E45" s="40">
        <f>CatatanKI1!W45</f>
        <v>0</v>
      </c>
      <c r="F45" s="40">
        <f t="shared" si="2"/>
        <v>0</v>
      </c>
      <c r="G45" s="40">
        <f>CatatanKI1!X45</f>
        <v>0</v>
      </c>
      <c r="H45" s="40">
        <f>CatatanKI1!Y45</f>
        <v>0</v>
      </c>
      <c r="I45" s="40">
        <f t="shared" si="0"/>
        <v>0</v>
      </c>
      <c r="J45" s="40">
        <f>CatatanKI1!Z45</f>
        <v>0</v>
      </c>
      <c r="K45" s="40">
        <f>CatatanKI1!AA45</f>
        <v>0</v>
      </c>
      <c r="L45" s="40">
        <f t="shared" si="1"/>
        <v>0</v>
      </c>
      <c r="M45" s="40">
        <f>CatatanKI1!AB45</f>
        <v>0</v>
      </c>
      <c r="N45" s="40">
        <f>CatatanKI1!AC45</f>
        <v>0</v>
      </c>
      <c r="O45" s="40">
        <f t="shared" si="3"/>
        <v>0</v>
      </c>
    </row>
    <row r="46" spans="2:15" s="33" customFormat="1" ht="24.95" customHeight="1">
      <c r="B46" s="40">
        <v>33</v>
      </c>
      <c r="C46" s="41">
        <f>VLOOKUP(B46,BIODATA!$A$13:$C$57,2,FALSE)</f>
        <v>0</v>
      </c>
      <c r="D46" s="40">
        <f>CatatanKI1!V46</f>
        <v>0</v>
      </c>
      <c r="E46" s="40">
        <f>CatatanKI1!W46</f>
        <v>0</v>
      </c>
      <c r="F46" s="40">
        <f t="shared" si="2"/>
        <v>0</v>
      </c>
      <c r="G46" s="40">
        <f>CatatanKI1!X46</f>
        <v>0</v>
      </c>
      <c r="H46" s="40">
        <f>CatatanKI1!Y46</f>
        <v>0</v>
      </c>
      <c r="I46" s="40">
        <f t="shared" si="0"/>
        <v>0</v>
      </c>
      <c r="J46" s="40">
        <f>CatatanKI1!Z46</f>
        <v>0</v>
      </c>
      <c r="K46" s="40">
        <f>CatatanKI1!AA46</f>
        <v>0</v>
      </c>
      <c r="L46" s="40">
        <f t="shared" si="1"/>
        <v>0</v>
      </c>
      <c r="M46" s="40">
        <f>CatatanKI1!AB46</f>
        <v>0</v>
      </c>
      <c r="N46" s="40">
        <f>CatatanKI1!AC46</f>
        <v>0</v>
      </c>
      <c r="O46" s="40">
        <f t="shared" si="3"/>
        <v>0</v>
      </c>
    </row>
    <row r="47" spans="2:15" s="33" customFormat="1" ht="24.95" customHeight="1">
      <c r="B47" s="40">
        <v>34</v>
      </c>
      <c r="C47" s="41">
        <f>VLOOKUP(B47,BIODATA!$A$13:$C$57,2,FALSE)</f>
        <v>0</v>
      </c>
      <c r="D47" s="40">
        <f>CatatanKI1!V47</f>
        <v>0</v>
      </c>
      <c r="E47" s="40">
        <f>CatatanKI1!W47</f>
        <v>0</v>
      </c>
      <c r="F47" s="40">
        <f t="shared" si="2"/>
        <v>0</v>
      </c>
      <c r="G47" s="40">
        <f>CatatanKI1!X47</f>
        <v>0</v>
      </c>
      <c r="H47" s="40">
        <f>CatatanKI1!Y47</f>
        <v>0</v>
      </c>
      <c r="I47" s="40">
        <f t="shared" si="0"/>
        <v>0</v>
      </c>
      <c r="J47" s="40">
        <f>CatatanKI1!Z47</f>
        <v>0</v>
      </c>
      <c r="K47" s="40">
        <f>CatatanKI1!AA47</f>
        <v>0</v>
      </c>
      <c r="L47" s="40">
        <f t="shared" si="1"/>
        <v>0</v>
      </c>
      <c r="M47" s="40">
        <f>CatatanKI1!AB47</f>
        <v>0</v>
      </c>
      <c r="N47" s="40">
        <f>CatatanKI1!AC47</f>
        <v>0</v>
      </c>
      <c r="O47" s="40">
        <f t="shared" si="3"/>
        <v>0</v>
      </c>
    </row>
    <row r="48" spans="2:15" s="33" customFormat="1" ht="24.95" customHeight="1">
      <c r="B48" s="40">
        <v>35</v>
      </c>
      <c r="C48" s="41">
        <f>VLOOKUP(B48,BIODATA!$A$13:$C$57,2,FALSE)</f>
        <v>0</v>
      </c>
      <c r="D48" s="40">
        <f>CatatanKI1!V48</f>
        <v>0</v>
      </c>
      <c r="E48" s="40">
        <f>CatatanKI1!W48</f>
        <v>0</v>
      </c>
      <c r="F48" s="40">
        <f t="shared" si="2"/>
        <v>0</v>
      </c>
      <c r="G48" s="40">
        <f>CatatanKI1!X48</f>
        <v>0</v>
      </c>
      <c r="H48" s="40">
        <f>CatatanKI1!Y48</f>
        <v>0</v>
      </c>
      <c r="I48" s="40">
        <f t="shared" si="0"/>
        <v>0</v>
      </c>
      <c r="J48" s="40">
        <f>CatatanKI1!Z48</f>
        <v>0</v>
      </c>
      <c r="K48" s="40">
        <f>CatatanKI1!AA48</f>
        <v>0</v>
      </c>
      <c r="L48" s="40">
        <f t="shared" si="1"/>
        <v>0</v>
      </c>
      <c r="M48" s="40">
        <f>CatatanKI1!AB48</f>
        <v>0</v>
      </c>
      <c r="N48" s="40">
        <f>CatatanKI1!AC48</f>
        <v>0</v>
      </c>
      <c r="O48" s="40">
        <f t="shared" si="3"/>
        <v>0</v>
      </c>
    </row>
    <row r="49" spans="2:18" s="33" customFormat="1" ht="24.95" customHeight="1">
      <c r="B49" s="40">
        <v>36</v>
      </c>
      <c r="C49" s="41">
        <f>VLOOKUP(B49,BIODATA!$A$13:$C$57,2,FALSE)</f>
        <v>0</v>
      </c>
      <c r="D49" s="40">
        <f>CatatanKI1!V49</f>
        <v>0</v>
      </c>
      <c r="E49" s="40">
        <f>CatatanKI1!W49</f>
        <v>0</v>
      </c>
      <c r="F49" s="40">
        <f t="shared" si="2"/>
        <v>0</v>
      </c>
      <c r="G49" s="40">
        <f>CatatanKI1!X49</f>
        <v>0</v>
      </c>
      <c r="H49" s="40">
        <f>CatatanKI1!Y49</f>
        <v>0</v>
      </c>
      <c r="I49" s="40">
        <f t="shared" si="0"/>
        <v>0</v>
      </c>
      <c r="J49" s="40">
        <f>CatatanKI1!Z49</f>
        <v>0</v>
      </c>
      <c r="K49" s="40">
        <f>CatatanKI1!AA49</f>
        <v>0</v>
      </c>
      <c r="L49" s="40">
        <f t="shared" si="1"/>
        <v>0</v>
      </c>
      <c r="M49" s="40">
        <f>CatatanKI1!AB49</f>
        <v>0</v>
      </c>
      <c r="N49" s="40">
        <f>CatatanKI1!AC49</f>
        <v>0</v>
      </c>
      <c r="O49" s="40">
        <f t="shared" si="3"/>
        <v>0</v>
      </c>
    </row>
    <row r="50" spans="2:18" s="33" customFormat="1" ht="24.95" customHeight="1">
      <c r="B50" s="40">
        <v>37</v>
      </c>
      <c r="C50" s="41">
        <f>VLOOKUP(B50,BIODATA!$A$13:$C$57,2,FALSE)</f>
        <v>0</v>
      </c>
      <c r="D50" s="40">
        <f>CatatanKI1!V50</f>
        <v>0</v>
      </c>
      <c r="E50" s="40">
        <f>CatatanKI1!W50</f>
        <v>0</v>
      </c>
      <c r="F50" s="40">
        <f t="shared" si="2"/>
        <v>0</v>
      </c>
      <c r="G50" s="40">
        <f>CatatanKI1!X50</f>
        <v>0</v>
      </c>
      <c r="H50" s="40">
        <f>CatatanKI1!Y50</f>
        <v>0</v>
      </c>
      <c r="I50" s="40">
        <f t="shared" si="0"/>
        <v>0</v>
      </c>
      <c r="J50" s="40">
        <f>CatatanKI1!Z50</f>
        <v>0</v>
      </c>
      <c r="K50" s="40">
        <f>CatatanKI1!AA50</f>
        <v>0</v>
      </c>
      <c r="L50" s="40">
        <f t="shared" si="1"/>
        <v>0</v>
      </c>
      <c r="M50" s="40">
        <f>CatatanKI1!AB50</f>
        <v>0</v>
      </c>
      <c r="N50" s="40">
        <f>CatatanKI1!AC50</f>
        <v>0</v>
      </c>
      <c r="O50" s="40">
        <f t="shared" si="3"/>
        <v>0</v>
      </c>
    </row>
    <row r="51" spans="2:18" s="33" customFormat="1" ht="24.95" customHeight="1">
      <c r="B51" s="40">
        <v>38</v>
      </c>
      <c r="C51" s="41">
        <f>VLOOKUP(B51,BIODATA!$A$13:$C$57,2,FALSE)</f>
        <v>0</v>
      </c>
      <c r="D51" s="40">
        <f>CatatanKI1!V51</f>
        <v>0</v>
      </c>
      <c r="E51" s="40">
        <f>CatatanKI1!W51</f>
        <v>0</v>
      </c>
      <c r="F51" s="40">
        <f t="shared" si="2"/>
        <v>0</v>
      </c>
      <c r="G51" s="40">
        <f>CatatanKI1!X51</f>
        <v>0</v>
      </c>
      <c r="H51" s="40">
        <f>CatatanKI1!Y51</f>
        <v>0</v>
      </c>
      <c r="I51" s="40">
        <f t="shared" si="0"/>
        <v>0</v>
      </c>
      <c r="J51" s="40">
        <f>CatatanKI1!Z51</f>
        <v>0</v>
      </c>
      <c r="K51" s="40">
        <f>CatatanKI1!AA51</f>
        <v>0</v>
      </c>
      <c r="L51" s="40">
        <f t="shared" si="1"/>
        <v>0</v>
      </c>
      <c r="M51" s="40">
        <f>CatatanKI1!AB51</f>
        <v>0</v>
      </c>
      <c r="N51" s="40">
        <f>CatatanKI1!AC51</f>
        <v>0</v>
      </c>
      <c r="O51" s="40">
        <f t="shared" si="3"/>
        <v>0</v>
      </c>
    </row>
    <row r="52" spans="2:18" s="33" customFormat="1" ht="24.95" customHeight="1">
      <c r="B52" s="40">
        <v>39</v>
      </c>
      <c r="C52" s="41">
        <f>VLOOKUP(B52,BIODATA!$A$13:$C$57,2,FALSE)</f>
        <v>0</v>
      </c>
      <c r="D52" s="40">
        <f>CatatanKI1!V52</f>
        <v>0</v>
      </c>
      <c r="E52" s="40">
        <f>CatatanKI1!W52</f>
        <v>0</v>
      </c>
      <c r="F52" s="40">
        <f t="shared" si="2"/>
        <v>0</v>
      </c>
      <c r="G52" s="40">
        <f>CatatanKI1!X52</f>
        <v>0</v>
      </c>
      <c r="H52" s="40">
        <f>CatatanKI1!Y52</f>
        <v>0</v>
      </c>
      <c r="I52" s="40">
        <f t="shared" si="0"/>
        <v>0</v>
      </c>
      <c r="J52" s="40">
        <f>CatatanKI1!Z52</f>
        <v>0</v>
      </c>
      <c r="K52" s="40">
        <f>CatatanKI1!AA52</f>
        <v>0</v>
      </c>
      <c r="L52" s="40">
        <f t="shared" si="1"/>
        <v>0</v>
      </c>
      <c r="M52" s="40">
        <f>CatatanKI1!AB52</f>
        <v>0</v>
      </c>
      <c r="N52" s="40">
        <f>CatatanKI1!AC52</f>
        <v>0</v>
      </c>
      <c r="O52" s="40">
        <f t="shared" si="3"/>
        <v>0</v>
      </c>
    </row>
    <row r="53" spans="2:18" s="33" customFormat="1" ht="24.95" customHeight="1">
      <c r="B53" s="40">
        <v>40</v>
      </c>
      <c r="C53" s="41">
        <f>VLOOKUP(B53,BIODATA!$A$13:$C$57,2,FALSE)</f>
        <v>0</v>
      </c>
      <c r="D53" s="40">
        <f>CatatanKI1!V53</f>
        <v>0</v>
      </c>
      <c r="E53" s="40">
        <f>CatatanKI1!W53</f>
        <v>0</v>
      </c>
      <c r="F53" s="40">
        <f t="shared" si="2"/>
        <v>0</v>
      </c>
      <c r="G53" s="40">
        <f>CatatanKI1!X53</f>
        <v>0</v>
      </c>
      <c r="H53" s="40">
        <f>CatatanKI1!Y53</f>
        <v>0</v>
      </c>
      <c r="I53" s="40">
        <f t="shared" si="0"/>
        <v>0</v>
      </c>
      <c r="J53" s="40">
        <f>CatatanKI1!Z53</f>
        <v>0</v>
      </c>
      <c r="K53" s="40">
        <f>CatatanKI1!AA53</f>
        <v>0</v>
      </c>
      <c r="L53" s="40">
        <f t="shared" si="1"/>
        <v>0</v>
      </c>
      <c r="M53" s="40">
        <f>CatatanKI1!AB53</f>
        <v>0</v>
      </c>
      <c r="N53" s="40">
        <f>CatatanKI1!AC53</f>
        <v>0</v>
      </c>
      <c r="O53" s="40">
        <f t="shared" si="3"/>
        <v>0</v>
      </c>
    </row>
    <row r="54" spans="2:18" s="33" customFormat="1" ht="24.95" customHeight="1">
      <c r="B54" s="40">
        <v>41</v>
      </c>
      <c r="C54" s="41">
        <f>VLOOKUP(B54,BIODATA!$A$13:$C$57,2,FALSE)</f>
        <v>0</v>
      </c>
      <c r="D54" s="40">
        <f>CatatanKI1!V54</f>
        <v>0</v>
      </c>
      <c r="E54" s="40">
        <f>CatatanKI1!W54</f>
        <v>0</v>
      </c>
      <c r="F54" s="40">
        <f t="shared" si="2"/>
        <v>0</v>
      </c>
      <c r="G54" s="40">
        <f>CatatanKI1!X54</f>
        <v>0</v>
      </c>
      <c r="H54" s="40">
        <f>CatatanKI1!Y54</f>
        <v>0</v>
      </c>
      <c r="I54" s="40">
        <f t="shared" si="0"/>
        <v>0</v>
      </c>
      <c r="J54" s="40">
        <f>CatatanKI1!Z54</f>
        <v>0</v>
      </c>
      <c r="K54" s="40">
        <f>CatatanKI1!AA54</f>
        <v>0</v>
      </c>
      <c r="L54" s="40">
        <f t="shared" si="1"/>
        <v>0</v>
      </c>
      <c r="M54" s="40">
        <f>CatatanKI1!AB54</f>
        <v>0</v>
      </c>
      <c r="N54" s="40">
        <f>CatatanKI1!AC54</f>
        <v>0</v>
      </c>
      <c r="O54" s="40">
        <f t="shared" si="3"/>
        <v>0</v>
      </c>
    </row>
    <row r="55" spans="2:18" s="33" customFormat="1" ht="24.95" customHeight="1">
      <c r="B55" s="40">
        <v>42</v>
      </c>
      <c r="C55" s="41">
        <f>VLOOKUP(B55,BIODATA!$A$13:$C$57,2,FALSE)</f>
        <v>0</v>
      </c>
      <c r="D55" s="40">
        <f>CatatanKI1!V55</f>
        <v>0</v>
      </c>
      <c r="E55" s="40">
        <f>CatatanKI1!W55</f>
        <v>0</v>
      </c>
      <c r="F55" s="40">
        <f t="shared" si="2"/>
        <v>0</v>
      </c>
      <c r="G55" s="40">
        <f>CatatanKI1!X55</f>
        <v>0</v>
      </c>
      <c r="H55" s="40">
        <f>CatatanKI1!Y55</f>
        <v>0</v>
      </c>
      <c r="I55" s="40">
        <f t="shared" si="0"/>
        <v>0</v>
      </c>
      <c r="J55" s="40">
        <f>CatatanKI1!Z55</f>
        <v>0</v>
      </c>
      <c r="K55" s="40">
        <f>CatatanKI1!AA55</f>
        <v>0</v>
      </c>
      <c r="L55" s="40">
        <f t="shared" si="1"/>
        <v>0</v>
      </c>
      <c r="M55" s="40">
        <f>CatatanKI1!AB55</f>
        <v>0</v>
      </c>
      <c r="N55" s="40">
        <f>CatatanKI1!AC55</f>
        <v>0</v>
      </c>
      <c r="O55" s="40">
        <f t="shared" si="3"/>
        <v>0</v>
      </c>
    </row>
    <row r="56" spans="2:18" s="33" customFormat="1" ht="24.95" customHeight="1">
      <c r="B56" s="40">
        <v>43</v>
      </c>
      <c r="C56" s="41">
        <f>VLOOKUP(B56,BIODATA!$A$13:$C$57,2,FALSE)</f>
        <v>0</v>
      </c>
      <c r="D56" s="40">
        <f>CatatanKI1!V56</f>
        <v>0</v>
      </c>
      <c r="E56" s="40">
        <f>CatatanKI1!W56</f>
        <v>0</v>
      </c>
      <c r="F56" s="40">
        <f t="shared" si="2"/>
        <v>0</v>
      </c>
      <c r="G56" s="40">
        <f>CatatanKI1!X56</f>
        <v>0</v>
      </c>
      <c r="H56" s="40">
        <f>CatatanKI1!Y56</f>
        <v>0</v>
      </c>
      <c r="I56" s="40">
        <f t="shared" si="0"/>
        <v>0</v>
      </c>
      <c r="J56" s="40">
        <f>CatatanKI1!Z56</f>
        <v>0</v>
      </c>
      <c r="K56" s="40">
        <f>CatatanKI1!AA56</f>
        <v>0</v>
      </c>
      <c r="L56" s="40">
        <f t="shared" si="1"/>
        <v>0</v>
      </c>
      <c r="M56" s="40">
        <f>CatatanKI1!AB56</f>
        <v>0</v>
      </c>
      <c r="N56" s="40">
        <f>CatatanKI1!AC56</f>
        <v>0</v>
      </c>
      <c r="O56" s="40">
        <f t="shared" si="3"/>
        <v>0</v>
      </c>
    </row>
    <row r="57" spans="2:18" s="33" customFormat="1" ht="24.95" customHeight="1">
      <c r="B57" s="40">
        <v>44</v>
      </c>
      <c r="C57" s="41">
        <f>VLOOKUP(B57,BIODATA!$A$13:$C$57,2,FALSE)</f>
        <v>0</v>
      </c>
      <c r="D57" s="40">
        <f>CatatanKI1!V57</f>
        <v>0</v>
      </c>
      <c r="E57" s="40">
        <f>CatatanKI1!W57</f>
        <v>0</v>
      </c>
      <c r="F57" s="40">
        <f t="shared" si="2"/>
        <v>0</v>
      </c>
      <c r="G57" s="40">
        <f>CatatanKI1!X57</f>
        <v>0</v>
      </c>
      <c r="H57" s="40">
        <f>CatatanKI1!Y57</f>
        <v>0</v>
      </c>
      <c r="I57" s="40">
        <f t="shared" si="0"/>
        <v>0</v>
      </c>
      <c r="J57" s="40">
        <f>CatatanKI1!Z57</f>
        <v>0</v>
      </c>
      <c r="K57" s="40">
        <f>CatatanKI1!AA57</f>
        <v>0</v>
      </c>
      <c r="L57" s="40">
        <f t="shared" si="1"/>
        <v>0</v>
      </c>
      <c r="M57" s="40">
        <f>CatatanKI1!AB57</f>
        <v>0</v>
      </c>
      <c r="N57" s="40">
        <f>CatatanKI1!AC57</f>
        <v>0</v>
      </c>
      <c r="O57" s="40">
        <f t="shared" si="3"/>
        <v>0</v>
      </c>
    </row>
    <row r="58" spans="2:18" s="33" customFormat="1" ht="24.95" customHeight="1">
      <c r="B58" s="40">
        <v>45</v>
      </c>
      <c r="C58" s="41">
        <f>VLOOKUP(B58,BIODATA!$A$13:$C$57,2,FALSE)</f>
        <v>0</v>
      </c>
      <c r="D58" s="40">
        <f>CatatanKI1!V58</f>
        <v>0</v>
      </c>
      <c r="E58" s="40">
        <f>CatatanKI1!W58</f>
        <v>0</v>
      </c>
      <c r="F58" s="40">
        <f t="shared" si="2"/>
        <v>0</v>
      </c>
      <c r="G58" s="40">
        <f>CatatanKI1!X58</f>
        <v>0</v>
      </c>
      <c r="H58" s="40">
        <f>CatatanKI1!Y58</f>
        <v>0</v>
      </c>
      <c r="I58" s="40">
        <f t="shared" si="0"/>
        <v>0</v>
      </c>
      <c r="J58" s="40">
        <f>CatatanKI1!Z58</f>
        <v>0</v>
      </c>
      <c r="K58" s="40">
        <f>CatatanKI1!AA58</f>
        <v>0</v>
      </c>
      <c r="L58" s="40">
        <f t="shared" si="1"/>
        <v>0</v>
      </c>
      <c r="M58" s="40">
        <f>CatatanKI1!AB58</f>
        <v>0</v>
      </c>
      <c r="N58" s="40">
        <f>CatatanKI1!AC58</f>
        <v>0</v>
      </c>
      <c r="O58" s="40">
        <f t="shared" si="3"/>
        <v>0</v>
      </c>
    </row>
    <row r="59" spans="2:18" ht="20.100000000000001" customHeight="1"/>
    <row r="60" spans="2:18" ht="20.100000000000001" customHeight="1">
      <c r="C60" s="185"/>
      <c r="D60" s="185"/>
      <c r="E60" s="185"/>
      <c r="F60" s="185"/>
      <c r="G60" s="185"/>
      <c r="H60" s="185"/>
      <c r="I60" s="185"/>
      <c r="J60" s="185"/>
      <c r="K60" s="397" t="s">
        <v>185</v>
      </c>
      <c r="L60" s="397"/>
      <c r="M60" s="397"/>
      <c r="N60" s="397"/>
      <c r="O60" s="397"/>
      <c r="P60" s="69"/>
      <c r="Q60" s="69"/>
      <c r="R60" s="69"/>
    </row>
    <row r="61" spans="2:18" ht="20.100000000000001" customHeight="1">
      <c r="C61" s="185"/>
      <c r="D61" s="185"/>
      <c r="E61" s="185"/>
      <c r="F61" s="185"/>
      <c r="G61" s="185"/>
      <c r="H61" s="185"/>
      <c r="I61" s="185"/>
      <c r="J61" s="185"/>
      <c r="K61" s="397" t="str">
        <f>CatatanKI1!$I$174</f>
        <v>Guru Kelas 3</v>
      </c>
      <c r="L61" s="397"/>
      <c r="M61" s="397"/>
      <c r="N61" s="397"/>
      <c r="O61" s="397"/>
      <c r="P61" s="69"/>
      <c r="Q61" s="69"/>
      <c r="R61" s="69"/>
    </row>
    <row r="62" spans="2:18" ht="15" customHeight="1">
      <c r="C62" s="7"/>
      <c r="D62" s="7"/>
      <c r="E62" s="7"/>
      <c r="F62" s="7"/>
      <c r="G62" s="7"/>
      <c r="H62" s="7"/>
      <c r="I62" s="7"/>
      <c r="J62" s="7"/>
      <c r="K62" s="7"/>
      <c r="L62" s="7"/>
      <c r="M62" s="10"/>
      <c r="N62" s="7"/>
      <c r="O62" s="7"/>
      <c r="P62" s="10"/>
      <c r="Q62" s="10"/>
      <c r="R62" s="8"/>
    </row>
    <row r="63" spans="2:18" ht="15" customHeight="1">
      <c r="C63" s="7"/>
      <c r="D63" s="7"/>
      <c r="E63" s="7"/>
      <c r="F63" s="7"/>
      <c r="G63" s="7"/>
      <c r="H63" s="7"/>
      <c r="I63" s="7"/>
      <c r="J63" s="7"/>
      <c r="K63" s="7"/>
      <c r="L63" s="7"/>
      <c r="M63" s="10"/>
      <c r="N63" s="7"/>
      <c r="O63" s="7"/>
      <c r="P63" s="10"/>
      <c r="Q63" s="10"/>
      <c r="R63" s="7"/>
    </row>
    <row r="64" spans="2:18" ht="15" customHeight="1">
      <c r="C64" s="7"/>
      <c r="D64" s="7"/>
      <c r="E64" s="7"/>
      <c r="F64" s="7"/>
      <c r="G64" s="10"/>
      <c r="H64" s="7"/>
      <c r="I64" s="7"/>
      <c r="J64" s="7"/>
      <c r="K64" s="7"/>
      <c r="L64" s="7"/>
      <c r="M64" s="10"/>
      <c r="N64" s="7"/>
      <c r="O64" s="7"/>
      <c r="P64" s="10"/>
      <c r="Q64" s="10"/>
      <c r="R64" s="7"/>
    </row>
    <row r="65" spans="3:18" ht="20.100000000000001" customHeight="1">
      <c r="C65" s="186"/>
      <c r="D65" s="186"/>
      <c r="E65" s="186"/>
      <c r="F65" s="186"/>
      <c r="G65" s="186"/>
      <c r="H65" s="186"/>
      <c r="I65" s="186"/>
      <c r="J65" s="186"/>
      <c r="K65" s="398">
        <f>'Data Sekolah'!$D$8</f>
        <v>0</v>
      </c>
      <c r="L65" s="411"/>
      <c r="M65" s="411"/>
      <c r="N65" s="411"/>
      <c r="O65" s="411"/>
      <c r="P65" s="70"/>
      <c r="Q65" s="70"/>
      <c r="R65" s="70"/>
    </row>
    <row r="66" spans="3:18" ht="20.100000000000001" customHeight="1">
      <c r="C66" s="187"/>
      <c r="D66" s="187"/>
      <c r="E66" s="187"/>
      <c r="F66" s="187"/>
      <c r="G66" s="187"/>
      <c r="H66" s="187"/>
      <c r="I66" s="187"/>
      <c r="J66" s="187"/>
      <c r="K66" s="399" t="str">
        <f>'Data Sekolah'!$B$9&amp;" : "&amp;'Data Sekolah'!$D$9</f>
        <v xml:space="preserve">NIP : </v>
      </c>
      <c r="L66" s="399"/>
      <c r="M66" s="399"/>
      <c r="N66" s="399"/>
      <c r="O66" s="399"/>
      <c r="P66" s="71"/>
      <c r="Q66" s="71"/>
      <c r="R66" s="71"/>
    </row>
    <row r="67" spans="3:18" ht="20.100000000000001" customHeight="1">
      <c r="C67" s="15"/>
      <c r="D67" s="15"/>
      <c r="E67" s="15"/>
      <c r="F67" s="15"/>
      <c r="G67" s="1"/>
    </row>
    <row r="68" spans="3:18" ht="24.95" customHeight="1">
      <c r="C68" s="15"/>
      <c r="D68" s="15"/>
      <c r="E68" s="15"/>
      <c r="F68" s="15"/>
      <c r="G68" s="1"/>
    </row>
    <row r="69" spans="3:18" ht="24.95" customHeight="1">
      <c r="C69" s="15"/>
      <c r="D69" s="15"/>
      <c r="E69" s="15"/>
      <c r="F69" s="15"/>
      <c r="G69" s="1"/>
    </row>
    <row r="70" spans="3:18" ht="24.95" customHeight="1">
      <c r="C70" s="15"/>
      <c r="D70" s="15"/>
      <c r="E70" s="15"/>
      <c r="F70" s="15"/>
      <c r="G70" s="1"/>
    </row>
  </sheetData>
  <sheetProtection selectLockedCells="1" selectUnlockedCells="1"/>
  <mergeCells count="15">
    <mergeCell ref="O12:O13"/>
    <mergeCell ref="D11:O11"/>
    <mergeCell ref="K60:O60"/>
    <mergeCell ref="K61:O61"/>
    <mergeCell ref="K65:O65"/>
    <mergeCell ref="K66:O66"/>
    <mergeCell ref="L12:L13"/>
    <mergeCell ref="J12:K12"/>
    <mergeCell ref="M12:N12"/>
    <mergeCell ref="B11:B13"/>
    <mergeCell ref="C11:C13"/>
    <mergeCell ref="D12:E12"/>
    <mergeCell ref="G12:H12"/>
    <mergeCell ref="F12:F13"/>
    <mergeCell ref="I12:I13"/>
  </mergeCells>
  <phoneticPr fontId="2" type="noConversion"/>
  <printOptions horizontalCentered="1" verticalCentered="1"/>
  <pageMargins left="0.2" right="0.2" top="0.2" bottom="0.2" header="0.5" footer="0.5"/>
  <pageSetup paperSize="9" scale="7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Menu Utama</vt:lpstr>
      <vt:lpstr>Help</vt:lpstr>
      <vt:lpstr>Data Sekolah</vt:lpstr>
      <vt:lpstr>BIODATA</vt:lpstr>
      <vt:lpstr>KI1</vt:lpstr>
      <vt:lpstr>KI2</vt:lpstr>
      <vt:lpstr>CatatanKI1</vt:lpstr>
      <vt:lpstr>CatatanKI2</vt:lpstr>
      <vt:lpstr>REKAPKI1</vt:lpstr>
      <vt:lpstr>REKAPKI2</vt:lpstr>
      <vt:lpstr>Nilai KI1</vt:lpstr>
      <vt:lpstr>Nilai KI2</vt:lpstr>
      <vt:lpstr>CatatanKI1!Print_Area</vt:lpstr>
      <vt:lpstr>CatatanKI2!Print_Area</vt:lpstr>
      <vt:lpstr>Help!Print_Area</vt:lpstr>
      <vt:lpstr>'Nilai KI1'!Print_Area</vt:lpstr>
      <vt:lpstr>'Nilai KI2'!Print_Area</vt:lpstr>
      <vt:lpstr>REKAPKI1!Print_Area</vt:lpstr>
      <vt:lpstr>REKAPKI2!Print_Area</vt:lpstr>
      <vt:lpstr>CatatanKI1!Print_Titles</vt:lpstr>
      <vt:lpstr>CatatanKI2!Print_Titles</vt:lpstr>
      <vt:lpstr>'Nilai KI1'!Print_Titles</vt:lpstr>
      <vt:lpstr>'Nilai KI2'!Print_Titles</vt:lpstr>
      <vt:lpstr>REKAPKI1!Print_Titles</vt:lpstr>
      <vt:lpstr>REKAPKI2!Print_Titles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Faisal</cp:lastModifiedBy>
  <cp:lastPrinted>2018-03-17T04:01:39Z</cp:lastPrinted>
  <dcterms:created xsi:type="dcterms:W3CDTF">2017-10-06T02:01:50Z</dcterms:created>
  <dcterms:modified xsi:type="dcterms:W3CDTF">2020-01-01T07:33:06Z</dcterms:modified>
</cp:coreProperties>
</file>